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https://d.docs.live.net/31dfedd50d51e5ce/Documents/Business/Content/Covered Call Corner/2018.09/"/>
    </mc:Choice>
  </mc:AlternateContent>
  <xr:revisionPtr revIDLastSave="0" documentId="8_{B1137FDA-87B0-457B-B7C5-A3B8002908AC}" xr6:coauthVersionLast="34" xr6:coauthVersionMax="34" xr10:uidLastSave="{00000000-0000-0000-0000-000000000000}"/>
  <bookViews>
    <workbookView xWindow="7305" yWindow="645" windowWidth="30900" windowHeight="14640" xr2:uid="{00000000-000D-0000-FFFF-FFFF00000000}"/>
  </bookViews>
  <sheets>
    <sheet name="Covered Call Corner 2018-09-11"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2018-09-11'!$A:$B</definedName>
    <definedName name="upBound">[1]Control!#REF!</definedName>
  </definedNames>
  <calcPr calcId="179021"/>
</workbook>
</file>

<file path=xl/calcChain.xml><?xml version="1.0" encoding="utf-8"?>
<calcChain xmlns="http://schemas.openxmlformats.org/spreadsheetml/2006/main">
  <c r="M21" i="1" l="1"/>
  <c r="L25" i="1" l="1"/>
  <c r="L24" i="1"/>
  <c r="L23" i="1"/>
  <c r="L22" i="1"/>
  <c r="L21" i="1"/>
  <c r="L20" i="1"/>
  <c r="L19" i="1"/>
  <c r="L18" i="1"/>
  <c r="L17" i="1"/>
  <c r="J25" i="1"/>
  <c r="J24" i="1"/>
  <c r="J23" i="1"/>
  <c r="J22" i="1"/>
  <c r="J21" i="1"/>
  <c r="J20" i="1"/>
  <c r="J19" i="1"/>
  <c r="J18" i="1"/>
  <c r="J17" i="1"/>
  <c r="I25" i="1"/>
  <c r="I24" i="1"/>
  <c r="I23" i="1"/>
  <c r="I22" i="1"/>
  <c r="I21" i="1"/>
  <c r="I20" i="1"/>
  <c r="I19" i="1"/>
  <c r="I18" i="1"/>
  <c r="I17" i="1"/>
  <c r="E25" i="1"/>
  <c r="E24" i="1"/>
  <c r="E23" i="1"/>
  <c r="E22" i="1"/>
  <c r="E21" i="1"/>
  <c r="E20" i="1"/>
  <c r="E19" i="1"/>
  <c r="E18" i="1"/>
  <c r="E17" i="1"/>
  <c r="R10" i="1"/>
  <c r="O25" i="1"/>
  <c r="O24" i="1"/>
  <c r="O23" i="1"/>
  <c r="O22" i="1"/>
  <c r="O21" i="1"/>
  <c r="O20" i="1"/>
  <c r="O19" i="1"/>
  <c r="O18" i="1"/>
  <c r="O17" i="1"/>
  <c r="O16" i="1"/>
  <c r="D17" i="1"/>
  <c r="F17" i="1" l="1"/>
  <c r="F18" i="1"/>
  <c r="F19" i="1"/>
  <c r="F20" i="1"/>
  <c r="F21" i="1"/>
  <c r="F22" i="1"/>
  <c r="F23" i="1"/>
  <c r="F24" i="1"/>
  <c r="F25" i="1"/>
  <c r="F16" i="1"/>
  <c r="F15" i="1"/>
  <c r="I16" i="1"/>
  <c r="J16" i="1"/>
  <c r="I15" i="1"/>
  <c r="J15" i="1"/>
  <c r="D19" i="1" l="1"/>
  <c r="D20" i="1"/>
  <c r="D21" i="1"/>
  <c r="D22" i="1"/>
  <c r="D24" i="1"/>
  <c r="D25" i="1"/>
  <c r="D16" i="1"/>
  <c r="A22" i="1"/>
  <c r="B22" i="1"/>
  <c r="C22" i="1"/>
  <c r="A23" i="1"/>
  <c r="B23" i="1"/>
  <c r="C23" i="1"/>
  <c r="A24" i="1"/>
  <c r="B24" i="1"/>
  <c r="C24" i="1"/>
  <c r="A25" i="1"/>
  <c r="B25" i="1"/>
  <c r="C25" i="1"/>
  <c r="R18" i="1"/>
  <c r="T18" i="1" s="1"/>
  <c r="R19" i="1"/>
  <c r="T19" i="1" s="1"/>
  <c r="R20" i="1"/>
  <c r="T20" i="1" s="1"/>
  <c r="R21" i="1"/>
  <c r="T21" i="1" s="1"/>
  <c r="H16" i="1"/>
  <c r="G24" i="1"/>
  <c r="G25" i="1"/>
  <c r="A16" i="1"/>
  <c r="B16" i="1"/>
  <c r="C16" i="1"/>
  <c r="A17" i="1"/>
  <c r="B17" i="1"/>
  <c r="C17" i="1"/>
  <c r="A18" i="1"/>
  <c r="B18" i="1"/>
  <c r="C18" i="1"/>
  <c r="A19" i="1"/>
  <c r="B19" i="1"/>
  <c r="C19" i="1"/>
  <c r="A20" i="1"/>
  <c r="B20" i="1"/>
  <c r="C20" i="1"/>
  <c r="A21" i="1"/>
  <c r="B21" i="1"/>
  <c r="C21" i="1"/>
  <c r="G17" i="1"/>
  <c r="G18" i="1"/>
  <c r="G19" i="1"/>
  <c r="G20" i="1"/>
  <c r="G21" i="1"/>
  <c r="G22" i="1"/>
  <c r="G23" i="1"/>
  <c r="G16" i="1"/>
  <c r="K11" i="1"/>
  <c r="R11" i="1"/>
  <c r="S11" i="1" s="1"/>
  <c r="K12" i="1"/>
  <c r="R12" i="1"/>
  <c r="S12" i="1" s="1"/>
  <c r="H25" i="1"/>
  <c r="H24" i="1"/>
  <c r="H23" i="1"/>
  <c r="H22" i="1"/>
  <c r="H21" i="1"/>
  <c r="K21" i="1" s="1"/>
  <c r="H20" i="1"/>
  <c r="H19" i="1"/>
  <c r="H18" i="1"/>
  <c r="H17" i="1"/>
  <c r="E16" i="1"/>
  <c r="H15" i="1"/>
  <c r="M17" i="1"/>
  <c r="N17" i="1"/>
  <c r="M18" i="1"/>
  <c r="N18" i="1"/>
  <c r="M19" i="1"/>
  <c r="N19" i="1"/>
  <c r="M20" i="1"/>
  <c r="N20" i="1"/>
  <c r="M22" i="1"/>
  <c r="N22" i="1"/>
  <c r="M23" i="1"/>
  <c r="N23" i="1"/>
  <c r="M24" i="1"/>
  <c r="N24" i="1"/>
  <c r="M25" i="1"/>
  <c r="N25" i="1"/>
  <c r="N16" i="1"/>
  <c r="L16" i="1"/>
  <c r="M16" i="1"/>
  <c r="R23" i="1"/>
  <c r="T23" i="1" s="1"/>
  <c r="R24" i="1"/>
  <c r="T24" i="1" s="1"/>
  <c r="R25" i="1"/>
  <c r="S25" i="1" s="1"/>
  <c r="K9" i="1"/>
  <c r="R9" i="1"/>
  <c r="S9" i="1" s="1"/>
  <c r="R3" i="1"/>
  <c r="T3" i="1" s="1"/>
  <c r="U3" i="1" s="1"/>
  <c r="R22" i="1"/>
  <c r="R17" i="1"/>
  <c r="R16" i="1"/>
  <c r="T16" i="1" s="1"/>
  <c r="K7" i="1"/>
  <c r="K3" i="1"/>
  <c r="K8" i="1"/>
  <c r="K6" i="1"/>
  <c r="K5" i="1"/>
  <c r="K10" i="1"/>
  <c r="K4" i="1"/>
  <c r="R4" i="1"/>
  <c r="R7" i="1"/>
  <c r="S7" i="1" s="1"/>
  <c r="R8" i="1"/>
  <c r="S8" i="1" s="1"/>
  <c r="R6" i="1"/>
  <c r="R5" i="1"/>
  <c r="T5" i="1" s="1"/>
  <c r="U5" i="1" s="1"/>
  <c r="S10" i="1"/>
  <c r="K19" i="1" l="1"/>
  <c r="K17" i="1"/>
  <c r="T4" i="1"/>
  <c r="U4" i="1" s="1"/>
  <c r="S6" i="1"/>
  <c r="T6" i="1"/>
  <c r="U6" i="1" s="1"/>
  <c r="U16" i="1"/>
  <c r="S17" i="1"/>
  <c r="U24" i="1"/>
  <c r="S16" i="1"/>
  <c r="T25" i="1"/>
  <c r="U25" i="1" s="1"/>
  <c r="S21" i="1"/>
  <c r="S18" i="1"/>
  <c r="S4" i="1"/>
  <c r="K24" i="1"/>
  <c r="T17" i="1"/>
  <c r="U17" i="1" s="1"/>
  <c r="S5" i="1"/>
  <c r="U21" i="1"/>
  <c r="S22" i="1"/>
  <c r="T8" i="1"/>
  <c r="U8" i="1" s="1"/>
  <c r="T9" i="1"/>
  <c r="U9" i="1" s="1"/>
  <c r="U18" i="1"/>
  <c r="S20" i="1"/>
  <c r="S24" i="1"/>
  <c r="T12" i="1"/>
  <c r="U12" i="1" s="1"/>
  <c r="U19" i="1"/>
  <c r="T22" i="1"/>
  <c r="U22" i="1" s="1"/>
  <c r="U20" i="1"/>
  <c r="U23" i="1"/>
  <c r="S23" i="1"/>
  <c r="T10" i="1"/>
  <c r="U10" i="1" s="1"/>
  <c r="S3" i="1"/>
  <c r="T7" i="1"/>
  <c r="U7" i="1" s="1"/>
  <c r="T11" i="1"/>
  <c r="U11" i="1" s="1"/>
  <c r="K23" i="1"/>
  <c r="K22" i="1"/>
  <c r="K18" i="1"/>
  <c r="S19" i="1"/>
  <c r="K16" i="1"/>
  <c r="K20" i="1"/>
  <c r="K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E2" authorId="0" shapeId="0" xr:uid="{00000000-0006-0000-0000-000001000000}">
      <text>
        <r>
          <rPr>
            <b/>
            <sz val="9"/>
            <color indexed="81"/>
            <rFont val="Tahoma"/>
            <family val="2"/>
          </rPr>
          <t>Erik Kobayashi-Solomon:</t>
        </r>
        <r>
          <rPr>
            <sz val="9"/>
            <color indexed="81"/>
            <rFont val="Tahoma"/>
            <family val="2"/>
          </rPr>
          <t xml:space="preserve">
This is the percentage weight in the manager's portfolio.</t>
        </r>
      </text>
    </comment>
    <comment ref="G2" authorId="0" shapeId="0" xr:uid="{00000000-0006-0000-0000-000002000000}">
      <text>
        <r>
          <rPr>
            <b/>
            <sz val="9"/>
            <color indexed="81"/>
            <rFont val="Tahoma"/>
            <family val="2"/>
          </rPr>
          <t>Erik Kobayashi-Solomon:</t>
        </r>
        <r>
          <rPr>
            <sz val="9"/>
            <color indexed="81"/>
            <rFont val="Tahoma"/>
            <family val="2"/>
          </rPr>
          <t xml:space="preserve">
Market price of the stock when this screen was published.</t>
        </r>
      </text>
    </comment>
    <comment ref="H2" authorId="0" shapeId="0" xr:uid="{00000000-0006-0000-0000-000003000000}">
      <text>
        <r>
          <rPr>
            <b/>
            <sz val="9"/>
            <color indexed="81"/>
            <rFont val="Tahoma"/>
            <family val="2"/>
          </rPr>
          <t>Erik Kobayashi-Solomon:</t>
        </r>
        <r>
          <rPr>
            <sz val="9"/>
            <color indexed="81"/>
            <rFont val="Tahoma"/>
            <family val="2"/>
          </rPr>
          <t xml:space="preserve">
The price at which the manager reported transacting in the shares.</t>
        </r>
      </text>
    </comment>
    <comment ref="I2" authorId="0" shapeId="0" xr:uid="{D936D08C-7A1D-44A1-97F2-FCE736B7DD9B}">
      <text>
        <r>
          <rPr>
            <b/>
            <sz val="9"/>
            <color indexed="81"/>
            <rFont val="Tahoma"/>
            <family val="2"/>
          </rPr>
          <t>Erik Kobayashi-Solomon:</t>
        </r>
        <r>
          <rPr>
            <sz val="9"/>
            <color indexed="81"/>
            <rFont val="Tahoma"/>
            <family val="2"/>
          </rPr>
          <t xml:space="preserve">
Low stock price over the last 52 weeks.</t>
        </r>
      </text>
    </comment>
    <comment ref="J2" authorId="0" shapeId="0" xr:uid="{5F18F288-8B3D-493B-AE48-1B7DE4CC8730}">
      <text>
        <r>
          <rPr>
            <b/>
            <sz val="9"/>
            <color rgb="FF000000"/>
            <rFont val="Tahoma"/>
            <family val="2"/>
          </rPr>
          <t>Erik Kobayashi-Solomon:</t>
        </r>
        <r>
          <rPr>
            <sz val="9"/>
            <color rgb="FF000000"/>
            <rFont val="Tahoma"/>
            <family val="2"/>
          </rPr>
          <t xml:space="preserve">
</t>
        </r>
        <r>
          <rPr>
            <sz val="9"/>
            <color rgb="FF000000"/>
            <rFont val="Tahoma"/>
            <family val="2"/>
          </rPr>
          <t>High stock price over the last 52 weeks.</t>
        </r>
      </text>
    </comment>
    <comment ref="K2" authorId="0" shapeId="0" xr:uid="{00000000-0006-0000-0000-000004000000}">
      <text>
        <r>
          <rPr>
            <b/>
            <sz val="9"/>
            <color indexed="81"/>
            <rFont val="Tahoma"/>
            <family val="2"/>
          </rPr>
          <t>Erik Kobayashi-Solomon:</t>
        </r>
        <r>
          <rPr>
            <sz val="9"/>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L2" authorId="0" shapeId="0" xr:uid="{00000000-0006-0000-0000-000005000000}">
      <text>
        <r>
          <rPr>
            <b/>
            <sz val="8"/>
            <color indexed="81"/>
            <rFont val="Tahoma"/>
            <family val="2"/>
          </rPr>
          <t>Erik Kobayashi-Solomon:</t>
        </r>
        <r>
          <rPr>
            <sz val="8"/>
            <color indexed="81"/>
            <rFont val="Tahoma"/>
            <family val="2"/>
          </rPr>
          <t xml:space="preserve">
We screen on contracts that are closest to three months to expiration.</t>
        </r>
      </text>
    </comment>
    <comment ref="M2" authorId="0" shapeId="0" xr:uid="{00000000-0006-0000-0000-000006000000}">
      <text>
        <r>
          <rPr>
            <b/>
            <sz val="8"/>
            <color rgb="FF000000"/>
            <rFont val="Tahoma"/>
            <family val="2"/>
          </rPr>
          <t>Erik Kobayashi-Solomon:</t>
        </r>
        <r>
          <rPr>
            <sz val="8"/>
            <color rgb="FF000000"/>
            <rFont val="Tahoma"/>
            <family val="2"/>
          </rPr>
          <t xml:space="preserve">
</t>
        </r>
        <r>
          <rPr>
            <sz val="8"/>
            <color rgb="FF000000"/>
            <rFont val="Tahoma"/>
            <family val="2"/>
          </rPr>
          <t>Days to expiration when data was drawn.</t>
        </r>
      </text>
    </comment>
    <comment ref="N2" authorId="0" shapeId="0" xr:uid="{00000000-0006-0000-0000-00000700000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O2" authorId="0" shapeId="0" xr:uid="{D6F64617-3082-4556-BFCA-4C51287E512C}">
      <text>
        <r>
          <rPr>
            <b/>
            <sz val="9"/>
            <color indexed="81"/>
            <rFont val="Tahoma"/>
            <family val="2"/>
          </rPr>
          <t>Erik Kobayashi-Solomon:</t>
        </r>
        <r>
          <rPr>
            <sz val="9"/>
            <color indexed="81"/>
            <rFont val="Tahoma"/>
            <family val="2"/>
          </rPr>
          <t xml:space="preserve">
Date of ownership qualifying investor to receive a dividend</t>
        </r>
      </text>
    </comment>
    <comment ref="P2" authorId="0" shapeId="0" xr:uid="{00000000-0006-0000-0000-000008000000}">
      <text>
        <r>
          <rPr>
            <b/>
            <sz val="8"/>
            <color indexed="81"/>
            <rFont val="Tahoma"/>
            <family val="2"/>
          </rPr>
          <t>Erik Kobayashi-Solomon:</t>
        </r>
        <r>
          <rPr>
            <sz val="8"/>
            <color indexed="81"/>
            <rFont val="Tahoma"/>
            <family val="2"/>
          </rPr>
          <t xml:space="preserve">
We choose the call strike price whose dollar delta is closest to 0.50.</t>
        </r>
      </text>
    </comment>
    <comment ref="Q2" authorId="0" shapeId="0" xr:uid="{00000000-0006-0000-0000-000009000000}">
      <text>
        <r>
          <rPr>
            <b/>
            <sz val="8"/>
            <color rgb="FF000000"/>
            <rFont val="Tahoma"/>
            <family val="2"/>
          </rPr>
          <t>Erik Kobayashi-Solomon:</t>
        </r>
        <r>
          <rPr>
            <sz val="8"/>
            <color rgb="FF000000"/>
            <rFont val="Tahoma"/>
            <family val="2"/>
          </rPr>
          <t xml:space="preserve">
</t>
        </r>
        <r>
          <rPr>
            <sz val="8"/>
            <color rgb="FF000000"/>
            <rFont val="Tahoma"/>
            <family val="2"/>
          </rPr>
          <t>Bid price for the call as of the day the data was drawn. We use the bid because we are selling options.</t>
        </r>
      </text>
    </comment>
    <comment ref="R2" authorId="0" shapeId="0" xr:uid="{00000000-0006-0000-0000-00000A00000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S2" authorId="0" shapeId="0" xr:uid="{00000000-0006-0000-0000-00000B000000}">
      <text>
        <r>
          <rPr>
            <b/>
            <sz val="8"/>
            <color indexed="81"/>
            <rFont val="Tahoma"/>
            <family val="2"/>
          </rPr>
          <t>Erik Kobayashi-Solomon:</t>
        </r>
        <r>
          <rPr>
            <sz val="8"/>
            <color indexed="81"/>
            <rFont val="Tahoma"/>
            <family val="2"/>
          </rPr>
          <t xml:space="preserve">
This is the percentage difference between the effective buy price for the call and the average price of the stock during the quarter.  A negative number means the effective buy price is lower than the price at which the manager probably bought the stock.</t>
        </r>
      </text>
    </comment>
    <comment ref="T2" authorId="0" shapeId="0" xr:uid="{00000000-0006-0000-0000-00000C00000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U2" authorId="0" shapeId="0" xr:uid="{00000000-0006-0000-0000-00000D00000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E15" authorId="0" shapeId="0" xr:uid="{00000000-0006-0000-0000-00000E000000}">
      <text>
        <r>
          <rPr>
            <b/>
            <sz val="9"/>
            <color indexed="81"/>
            <rFont val="Tahoma"/>
            <family val="2"/>
          </rPr>
          <t>Erik Kobayashi-Solomon:</t>
        </r>
        <r>
          <rPr>
            <sz val="9"/>
            <color indexed="81"/>
            <rFont val="Tahoma"/>
            <family val="2"/>
          </rPr>
          <t xml:space="preserve">
This is the percentage weight in the manager's portfolio.</t>
        </r>
      </text>
    </comment>
    <comment ref="G15" authorId="0" shapeId="0" xr:uid="{00000000-0006-0000-0000-00000F000000}">
      <text>
        <r>
          <rPr>
            <b/>
            <sz val="9"/>
            <color indexed="81"/>
            <rFont val="Tahoma"/>
            <family val="2"/>
          </rPr>
          <t>Erik Kobayashi-Solomon:</t>
        </r>
        <r>
          <rPr>
            <sz val="9"/>
            <color indexed="81"/>
            <rFont val="Tahoma"/>
            <family val="2"/>
          </rPr>
          <t xml:space="preserve">
Market price of the stock when this screen was published.</t>
        </r>
      </text>
    </comment>
    <comment ref="H15" authorId="0" shapeId="0" xr:uid="{00000000-0006-0000-0000-000010000000}">
      <text>
        <r>
          <rPr>
            <b/>
            <sz val="9"/>
            <color indexed="81"/>
            <rFont val="Tahoma"/>
            <family val="2"/>
          </rPr>
          <t>Erik Kobayashi-Solomon:</t>
        </r>
        <r>
          <rPr>
            <sz val="9"/>
            <color indexed="81"/>
            <rFont val="Tahoma"/>
            <family val="2"/>
          </rPr>
          <t xml:space="preserve">
The price at which the manager reported transacting in the shares.</t>
        </r>
      </text>
    </comment>
    <comment ref="I15" authorId="0" shapeId="0" xr:uid="{E926BCD0-210E-4F71-B566-8AE6E8713040}">
      <text>
        <r>
          <rPr>
            <b/>
            <sz val="9"/>
            <color indexed="81"/>
            <rFont val="Tahoma"/>
            <family val="2"/>
          </rPr>
          <t>Erik Kobayashi-Solomon:</t>
        </r>
        <r>
          <rPr>
            <sz val="9"/>
            <color indexed="81"/>
            <rFont val="Tahoma"/>
            <family val="2"/>
          </rPr>
          <t xml:space="preserve">
Low stock price over the last 52 weeks.</t>
        </r>
      </text>
    </comment>
    <comment ref="J15" authorId="0" shapeId="0" xr:uid="{A67B8652-2CDC-453D-A3BC-EDD4CFCAB36E}">
      <text>
        <r>
          <rPr>
            <b/>
            <sz val="9"/>
            <color rgb="FF000000"/>
            <rFont val="Tahoma"/>
            <family val="2"/>
          </rPr>
          <t>Erik Kobayashi-Solomon:</t>
        </r>
        <r>
          <rPr>
            <sz val="9"/>
            <color rgb="FF000000"/>
            <rFont val="Tahoma"/>
            <family val="2"/>
          </rPr>
          <t xml:space="preserve">
</t>
        </r>
        <r>
          <rPr>
            <sz val="9"/>
            <color rgb="FF000000"/>
            <rFont val="Tahoma"/>
            <family val="2"/>
          </rPr>
          <t>High stock price over the last 52 weeks.</t>
        </r>
      </text>
    </comment>
    <comment ref="K15" authorId="0" shapeId="0" xr:uid="{00000000-0006-0000-0000-000011000000}">
      <text>
        <r>
          <rPr>
            <b/>
            <sz val="8"/>
            <color indexed="81"/>
            <rFont val="Tahoma"/>
            <family val="2"/>
          </rPr>
          <t>Erik Kobayashi-Solomon:</t>
        </r>
        <r>
          <rPr>
            <sz val="8"/>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L15" authorId="0" shapeId="0" xr:uid="{00000000-0006-0000-0000-000012000000}">
      <text>
        <r>
          <rPr>
            <b/>
            <sz val="8"/>
            <color indexed="81"/>
            <rFont val="Tahoma"/>
            <family val="2"/>
          </rPr>
          <t>Erik Kobayashi-Solomon:</t>
        </r>
        <r>
          <rPr>
            <sz val="8"/>
            <color indexed="81"/>
            <rFont val="Tahoma"/>
            <family val="2"/>
          </rPr>
          <t xml:space="preserve">
We screen on contracts that are closest to three months to expiration.</t>
        </r>
      </text>
    </comment>
    <comment ref="M15" authorId="0" shapeId="0" xr:uid="{00000000-0006-0000-0000-000013000000}">
      <text>
        <r>
          <rPr>
            <b/>
            <sz val="8"/>
            <color indexed="81"/>
            <rFont val="Tahoma"/>
            <family val="2"/>
          </rPr>
          <t>Erik Kobayashi-Solomon:</t>
        </r>
        <r>
          <rPr>
            <sz val="8"/>
            <color indexed="81"/>
            <rFont val="Tahoma"/>
            <family val="2"/>
          </rPr>
          <t xml:space="preserve">
Days to expiration when data was drawn.</t>
        </r>
      </text>
    </comment>
    <comment ref="N15" authorId="0" shapeId="0" xr:uid="{00000000-0006-0000-0000-00001400000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P15" authorId="0" shapeId="0" xr:uid="{00000000-0006-0000-0000-000015000000}">
      <text>
        <r>
          <rPr>
            <b/>
            <sz val="8"/>
            <color indexed="81"/>
            <rFont val="Tahoma"/>
            <family val="2"/>
          </rPr>
          <t>Erik Kobayashi-Solomon:</t>
        </r>
        <r>
          <rPr>
            <sz val="8"/>
            <color indexed="81"/>
            <rFont val="Tahoma"/>
            <family val="2"/>
          </rPr>
          <t xml:space="preserve">
We choose the put strike price whose dollar delta is closest to -0.50.</t>
        </r>
      </text>
    </comment>
    <comment ref="Q15" authorId="0" shapeId="0" xr:uid="{00000000-0006-0000-0000-00001600000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R15" authorId="0" shapeId="0" xr:uid="{00000000-0006-0000-0000-00001700000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S15" authorId="0" shapeId="0" xr:uid="{00000000-0006-0000-0000-000018000000}">
      <text>
        <r>
          <rPr>
            <b/>
            <sz val="8"/>
            <color indexed="81"/>
            <rFont val="Tahoma"/>
            <family val="2"/>
          </rPr>
          <t>Erik Kobayashi-Solomon:</t>
        </r>
        <r>
          <rPr>
            <sz val="8"/>
            <color indexed="81"/>
            <rFont val="Tahoma"/>
            <family val="2"/>
          </rPr>
          <t xml:space="preserve">
This is the percentage difference between the effective buy price for the put and the the average price of the stock during the quarter.  A negative number means the effective buy price is lower than the price at which the manager probably bought the stock.</t>
        </r>
      </text>
    </comment>
    <comment ref="T15" authorId="0" shapeId="0" xr:uid="{00000000-0006-0000-0000-00001900000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U15" authorId="0" shapeId="0" xr:uid="{00000000-0006-0000-0000-00001A00000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<sst xmlns="http://schemas.openxmlformats.org/spreadsheetml/2006/main" count="102" uniqueCount="82">
  <si>
    <t>Ticker</t>
  </si>
  <si>
    <t>Stock Name</t>
  </si>
  <si>
    <t>Industry</t>
  </si>
  <si>
    <t>Days</t>
  </si>
  <si>
    <t>Dividend</t>
  </si>
  <si>
    <t>ATM Call</t>
  </si>
  <si>
    <t>Call Px</t>
  </si>
  <si>
    <t>ATM Put</t>
  </si>
  <si>
    <t>Put Px</t>
  </si>
  <si>
    <t>EBP-Call</t>
  </si>
  <si>
    <t>EBP-Put</t>
  </si>
  <si>
    <t>% Ret-Call</t>
  </si>
  <si>
    <t>% Ret.-Put</t>
  </si>
  <si>
    <t>Ann%-Call</t>
  </si>
  <si>
    <t>Ann%-Put</t>
  </si>
  <si>
    <t>Px/Av Px</t>
  </si>
  <si>
    <t>Diff from Avg Px-Call</t>
  </si>
  <si>
    <t>Diff from Avg Px-Put</t>
  </si>
  <si>
    <t>Covered Calls</t>
  </si>
  <si>
    <t>Short Puts</t>
  </si>
  <si>
    <t>Market Price</t>
  </si>
  <si>
    <t>Portfolio Weight (%)</t>
  </si>
  <si>
    <t>Reported Price</t>
  </si>
  <si>
    <t>Px/Rptd Px</t>
  </si>
  <si>
    <t>Source Data:</t>
  </si>
  <si>
    <t>Highligted options did not trade on day when data taken. Bid price shown.</t>
  </si>
  <si>
    <t>P/F</t>
  </si>
  <si>
    <t>Data</t>
  </si>
  <si>
    <t>P/F Value (Manager)</t>
  </si>
  <si>
    <t>52w High</t>
  </si>
  <si>
    <t>52w Low</t>
  </si>
  <si>
    <t>Fund</t>
  </si>
  <si>
    <t>Transaction</t>
  </si>
  <si>
    <t>Expiration</t>
  </si>
  <si>
    <t>C</t>
  </si>
  <si>
    <t>Citigroup Inc</t>
  </si>
  <si>
    <t>Banks - Global</t>
  </si>
  <si>
    <t>EURN</t>
  </si>
  <si>
    <t>Euronav NV</t>
  </si>
  <si>
    <t>Integrated Shipping &amp; Logistics</t>
  </si>
  <si>
    <t>SPB</t>
  </si>
  <si>
    <t>Spectrum Brands Holdings Inc</t>
  </si>
  <si>
    <t>Home Furnishings &amp; Fixtures</t>
  </si>
  <si>
    <t>T</t>
  </si>
  <si>
    <t>AT&amp;T Inc</t>
  </si>
  <si>
    <t>Telecom Services</t>
  </si>
  <si>
    <t>VSTO</t>
  </si>
  <si>
    <t>Vista Outdoor Inc</t>
  </si>
  <si>
    <t>Leisure</t>
  </si>
  <si>
    <t>WYNN</t>
  </si>
  <si>
    <t>Wynn Resorts Ltd</t>
  </si>
  <si>
    <t>Resorts &amp; Casinos</t>
  </si>
  <si>
    <t>Failholme Fund</t>
  </si>
  <si>
    <t>$750M (Bruce Berkowitz)</t>
  </si>
  <si>
    <t>$19Bn (Steven Mandel)</t>
  </si>
  <si>
    <t>Lone Pine Capital</t>
  </si>
  <si>
    <t>Oaktree Capital Management</t>
  </si>
  <si>
    <t>$3.9Bn (Howard Marks)</t>
  </si>
  <si>
    <t>https://www.dataroma.com/m/holdings.php?m=oc</t>
  </si>
  <si>
    <t>https://www.dataroma.com/m/holdings.php?m=LPC</t>
  </si>
  <si>
    <t>BUY</t>
  </si>
  <si>
    <t>+81%</t>
  </si>
  <si>
    <t>+68%</t>
  </si>
  <si>
    <t>$8.5Bn (Lee Ainslie)</t>
  </si>
  <si>
    <t>Maverick Capital</t>
  </si>
  <si>
    <t>https://www.dataroma.com/m/holdings.php?m=mc</t>
  </si>
  <si>
    <t>DIS</t>
  </si>
  <si>
    <t>Walt Disney Corp.</t>
  </si>
  <si>
    <t>Media - Diversified</t>
  </si>
  <si>
    <t>DLTR</t>
  </si>
  <si>
    <t>Dollar Tree Inc.</t>
  </si>
  <si>
    <t>+2244%</t>
  </si>
  <si>
    <t>TMUS</t>
  </si>
  <si>
    <t>T-Mobile US Inc.</t>
  </si>
  <si>
    <t>+43%</t>
  </si>
  <si>
    <t>Discount Stores</t>
  </si>
  <si>
    <t>NA</t>
  </si>
  <si>
    <t>SCHW</t>
  </si>
  <si>
    <t>Charles Schwab</t>
  </si>
  <si>
    <t>Capital Markets</t>
  </si>
  <si>
    <t>+22%</t>
  </si>
  <si>
    <t>Ex-Dividend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</si>
</sst>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9"/>
      <color indexed="81"/>
      <name val="Tahoma"/>
      <family val="2"/>
    </font>
    <font>
      <b/>
      <sz val="9"/>
      <color indexed="81"/>
      <name val="Tahoma"/>
      <family val="2"/>
    </font>
    <font>
      <u/>
      <sz val="10"/>
      <color theme="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Arial"/>
      <family val="2"/>
    </font>
    <font>
      <sz val="10"/>
      <name val="Arial"/>
      <family val="2"/>
    </font>
    <font>
      <b/>
      <sz val="10"/>
      <name val="Arial"/>
      <family val="2"/>
    </font>
    <font>
      <b/>
      <sz val="8"/>
      <color rgb="FF000000"/>
      <name val="Tahoma"/>
      <family val="2"/>
    </font>
    <font>
      <sz val="8"/>
      <color rgb="FF000000"/>
      <name val="Tahoma"/>
      <family val="2"/>
    </font>
    <font>
      <b/>
      <sz val="9"/>
      <color rgb="FF000000"/>
      <name val="Tahoma"/>
      <family val="2"/>
    </font>
    <font>
      <sz val="9"/>
      <color rgb="FF000000"/>
      <name val="Tahoma"/>
      <family val="2"/>
    </font>
  </fonts>
  <fills count="37">
    <fill>
      <patternFill patternType="none"/>
    </fill>
    <fill>
      <patternFill patternType="gray125"/>
    </fill>
    <fill>
      <patternFill patternType="solid">
        <fgColor indexed="22"/>
        <bgColor indexed="64"/>
      </patternFill>
    </fill>
    <fill>
      <patternFill patternType="solid">
        <fgColor rgb="FF0049AA"/>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9" applyNumberFormat="0" applyAlignment="0" applyProtection="0"/>
    <xf numFmtId="0" fontId="20" fillId="9" borderId="10" applyNumberFormat="0" applyAlignment="0" applyProtection="0"/>
    <xf numFmtId="0" fontId="21" fillId="9" borderId="9" applyNumberFormat="0" applyAlignment="0" applyProtection="0"/>
    <xf numFmtId="0" fontId="22" fillId="0" borderId="11" applyNumberFormat="0" applyFill="0" applyAlignment="0" applyProtection="0"/>
    <xf numFmtId="0" fontId="23" fillId="10" borderId="12"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7"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7"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7"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7"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7"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13" applyNumberFormat="0" applyFont="0" applyAlignment="0" applyProtection="0"/>
    <xf numFmtId="0" fontId="11"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1" fillId="0" borderId="0"/>
    <xf numFmtId="0" fontId="1" fillId="11" borderId="13"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47">
    <xf numFmtId="0" fontId="0" fillId="0" borderId="0" xfId="0"/>
    <xf numFmtId="0" fontId="3" fillId="0" borderId="0" xfId="3"/>
    <xf numFmtId="0" fontId="29" fillId="0" borderId="0" xfId="0" applyFont="1"/>
    <xf numFmtId="0" fontId="29" fillId="2" borderId="1" xfId="0" applyFont="1" applyFill="1" applyBorder="1" applyAlignment="1">
      <alignment wrapText="1"/>
    </xf>
    <xf numFmtId="0" fontId="29" fillId="2" borderId="1" xfId="0" applyFont="1" applyFill="1" applyBorder="1" applyAlignment="1">
      <alignment horizontal="center" wrapText="1"/>
    </xf>
    <xf numFmtId="0" fontId="29" fillId="0" borderId="0" xfId="0" applyFont="1" applyAlignment="1">
      <alignment wrapText="1"/>
    </xf>
    <xf numFmtId="2" fontId="29" fillId="0" borderId="1" xfId="0" applyNumberFormat="1" applyFont="1" applyBorder="1" applyAlignment="1">
      <alignment horizontal="center"/>
    </xf>
    <xf numFmtId="43" fontId="29" fillId="0" borderId="1" xfId="1" applyFont="1" applyBorder="1" applyAlignment="1">
      <alignment horizontal="center"/>
    </xf>
    <xf numFmtId="43" fontId="29" fillId="0" borderId="1" xfId="1" applyNumberFormat="1" applyFont="1" applyBorder="1" applyAlignment="1">
      <alignment horizontal="center"/>
    </xf>
    <xf numFmtId="0" fontId="29" fillId="0" borderId="1" xfId="0" applyFont="1" applyFill="1" applyBorder="1" applyAlignment="1">
      <alignment horizontal="center"/>
    </xf>
    <xf numFmtId="164" fontId="29" fillId="0" borderId="1" xfId="2" applyNumberFormat="1" applyFont="1" applyBorder="1" applyAlignment="1">
      <alignment horizontal="center"/>
    </xf>
    <xf numFmtId="0" fontId="29" fillId="0" borderId="1" xfId="0" applyFont="1" applyBorder="1" applyAlignment="1">
      <alignment horizontal="center"/>
    </xf>
    <xf numFmtId="0" fontId="29" fillId="0" borderId="1" xfId="0" applyFont="1" applyBorder="1" applyAlignment="1">
      <alignment horizontal="left"/>
    </xf>
    <xf numFmtId="0" fontId="29" fillId="4" borderId="3" xfId="0" applyFont="1" applyFill="1" applyBorder="1"/>
    <xf numFmtId="0" fontId="29" fillId="4" borderId="4" xfId="0" applyFont="1" applyFill="1" applyBorder="1"/>
    <xf numFmtId="0" fontId="29" fillId="4" borderId="5" xfId="0" applyFont="1" applyFill="1" applyBorder="1"/>
    <xf numFmtId="0" fontId="30" fillId="0" borderId="0" xfId="0" applyFont="1"/>
    <xf numFmtId="0" fontId="10" fillId="0" borderId="0" xfId="4"/>
    <xf numFmtId="0" fontId="30" fillId="0" borderId="2" xfId="0" applyFont="1" applyBorder="1"/>
    <xf numFmtId="0" fontId="29" fillId="0" borderId="2" xfId="0" applyFont="1" applyBorder="1"/>
    <xf numFmtId="0" fontId="29" fillId="0" borderId="0" xfId="0" applyFont="1" applyAlignment="1">
      <alignment horizontal="center"/>
    </xf>
    <xf numFmtId="0" fontId="30" fillId="0" borderId="2" xfId="0" applyFont="1" applyBorder="1" applyAlignment="1">
      <alignment horizontal="center"/>
    </xf>
    <xf numFmtId="0" fontId="4" fillId="0" borderId="0" xfId="0" applyFont="1"/>
    <xf numFmtId="0" fontId="29" fillId="0" borderId="0" xfId="0" applyFont="1" applyAlignment="1">
      <alignment horizontal="left"/>
    </xf>
    <xf numFmtId="14" fontId="29" fillId="0" borderId="1" xfId="0" applyNumberFormat="1" applyFont="1" applyFill="1" applyBorder="1" applyAlignment="1">
      <alignment horizontal="center"/>
    </xf>
    <xf numFmtId="0" fontId="0" fillId="0" borderId="0" xfId="0" applyFont="1"/>
    <xf numFmtId="10" fontId="29" fillId="0" borderId="0" xfId="0" applyNumberFormat="1" applyFont="1"/>
    <xf numFmtId="2" fontId="29" fillId="0" borderId="1" xfId="0" applyNumberFormat="1" applyFont="1" applyFill="1" applyBorder="1" applyAlignment="1">
      <alignment horizontal="center"/>
    </xf>
    <xf numFmtId="43" fontId="29" fillId="0" borderId="1" xfId="1" applyFont="1" applyFill="1" applyBorder="1" applyAlignment="1">
      <alignment horizontal="center"/>
    </xf>
    <xf numFmtId="43" fontId="29" fillId="0" borderId="1" xfId="1" applyNumberFormat="1" applyFont="1" applyFill="1" applyBorder="1" applyAlignment="1">
      <alignment horizontal="center"/>
    </xf>
    <xf numFmtId="164" fontId="29" fillId="0" borderId="1" xfId="2" applyNumberFormat="1" applyFont="1" applyFill="1" applyBorder="1" applyAlignment="1">
      <alignment horizontal="center"/>
    </xf>
    <xf numFmtId="2" fontId="4" fillId="0" borderId="1" xfId="0" quotePrefix="1" applyNumberFormat="1" applyFont="1" applyFill="1" applyBorder="1" applyAlignment="1">
      <alignment horizontal="center"/>
    </xf>
    <xf numFmtId="49" fontId="4" fillId="0" borderId="1" xfId="0" quotePrefix="1" applyNumberFormat="1" applyFont="1" applyFill="1" applyBorder="1" applyAlignment="1">
      <alignment horizontal="center"/>
    </xf>
    <xf numFmtId="49" fontId="4" fillId="0" borderId="1" xfId="0" applyNumberFormat="1" applyFont="1" applyFill="1" applyBorder="1" applyAlignment="1">
      <alignment horizontal="center"/>
    </xf>
    <xf numFmtId="14" fontId="29" fillId="36" borderId="1" xfId="0" applyNumberFormat="1" applyFont="1" applyFill="1" applyBorder="1" applyAlignment="1">
      <alignment horizontal="center"/>
    </xf>
    <xf numFmtId="0" fontId="29" fillId="0" borderId="0" xfId="0" applyFont="1" applyFill="1" applyBorder="1" applyAlignment="1">
      <alignment horizontal="center"/>
    </xf>
    <xf numFmtId="43" fontId="29" fillId="0" borderId="0" xfId="1" applyFont="1" applyFill="1" applyBorder="1" applyAlignment="1">
      <alignment horizontal="center"/>
    </xf>
    <xf numFmtId="2" fontId="29" fillId="0" borderId="0" xfId="0" applyNumberFormat="1" applyFont="1" applyFill="1" applyBorder="1" applyAlignment="1">
      <alignment horizontal="center"/>
    </xf>
    <xf numFmtId="0" fontId="4" fillId="2" borderId="1" xfId="0" applyFont="1" applyFill="1" applyBorder="1" applyAlignment="1">
      <alignment horizontal="center" wrapText="1"/>
    </xf>
    <xf numFmtId="43" fontId="29" fillId="0" borderId="5" xfId="1" applyFont="1" applyFill="1" applyBorder="1" applyAlignment="1">
      <alignment horizontal="center"/>
    </xf>
    <xf numFmtId="43" fontId="4" fillId="0" borderId="1" xfId="1" applyFont="1" applyFill="1" applyBorder="1" applyAlignment="1">
      <alignment horizontal="center"/>
    </xf>
    <xf numFmtId="14" fontId="29" fillId="0" borderId="1" xfId="1" applyNumberFormat="1" applyFont="1" applyFill="1" applyBorder="1" applyAlignment="1">
      <alignment horizontal="center"/>
    </xf>
    <xf numFmtId="14" fontId="4" fillId="0" borderId="1" xfId="1" applyNumberFormat="1" applyFont="1" applyFill="1" applyBorder="1" applyAlignment="1">
      <alignment horizontal="center"/>
    </xf>
    <xf numFmtId="43" fontId="29" fillId="0" borderId="1" xfId="1" applyFont="1" applyFill="1" applyBorder="1" applyAlignment="1">
      <alignment horizontal="right"/>
    </xf>
    <xf numFmtId="43" fontId="29" fillId="0" borderId="5" xfId="1" applyFont="1" applyBorder="1"/>
    <xf numFmtId="14" fontId="29" fillId="4" borderId="1" xfId="0" applyNumberFormat="1" applyFont="1" applyFill="1" applyBorder="1" applyAlignment="1">
      <alignment horizontal="center"/>
    </xf>
    <xf numFmtId="0" fontId="28" fillId="3" borderId="2" xfId="0" applyFont="1" applyFill="1" applyBorder="1" applyAlignment="1">
      <alignment horizontal="center"/>
    </xf>
  </cellXfs>
  <cellStyles count="71">
    <cellStyle name="20% - Accent1" xfId="22" builtinId="30" customBuiltin="1"/>
    <cellStyle name="20% - Accent1 2" xfId="53" xr:uid="{00000000-0005-0000-0000-000037000000}"/>
    <cellStyle name="20% - Accent2" xfId="26" builtinId="34" customBuiltin="1"/>
    <cellStyle name="20% - Accent2 2" xfId="56" xr:uid="{00000000-0005-0000-0000-000038000000}"/>
    <cellStyle name="20% - Accent3" xfId="30" builtinId="38" customBuiltin="1"/>
    <cellStyle name="20% - Accent3 2" xfId="59" xr:uid="{00000000-0005-0000-0000-000039000000}"/>
    <cellStyle name="20% - Accent4" xfId="34" builtinId="42" customBuiltin="1"/>
    <cellStyle name="20% - Accent4 2" xfId="62" xr:uid="{00000000-0005-0000-0000-00003A000000}"/>
    <cellStyle name="20% - Accent5" xfId="38" builtinId="46" customBuiltin="1"/>
    <cellStyle name="20% - Accent5 2" xfId="65" xr:uid="{00000000-0005-0000-0000-00003B000000}"/>
    <cellStyle name="20% - Accent6" xfId="42" builtinId="50" customBuiltin="1"/>
    <cellStyle name="20% - Accent6 2" xfId="68" xr:uid="{00000000-0005-0000-0000-00003C000000}"/>
    <cellStyle name="40% - Accent1" xfId="23" builtinId="31" customBuiltin="1"/>
    <cellStyle name="40% - Accent1 2" xfId="54" xr:uid="{00000000-0005-0000-0000-00003D000000}"/>
    <cellStyle name="40% - Accent2" xfId="27" builtinId="35" customBuiltin="1"/>
    <cellStyle name="40% - Accent2 2" xfId="57" xr:uid="{00000000-0005-0000-0000-00003E000000}"/>
    <cellStyle name="40% - Accent3" xfId="31" builtinId="39" customBuiltin="1"/>
    <cellStyle name="40% - Accent3 2" xfId="60" xr:uid="{00000000-0005-0000-0000-00003F000000}"/>
    <cellStyle name="40% - Accent4" xfId="35" builtinId="43" customBuiltin="1"/>
    <cellStyle name="40% - Accent4 2" xfId="63" xr:uid="{00000000-0005-0000-0000-000040000000}"/>
    <cellStyle name="40% - Accent5" xfId="39" builtinId="47" customBuiltin="1"/>
    <cellStyle name="40% - Accent5 2" xfId="66" xr:uid="{00000000-0005-0000-0000-000041000000}"/>
    <cellStyle name="40% - Accent6" xfId="43" builtinId="51" customBuiltin="1"/>
    <cellStyle name="40% - Accent6 2" xfId="69" xr:uid="{00000000-0005-0000-0000-000042000000}"/>
    <cellStyle name="60% - Accent1" xfId="24" builtinId="32" customBuiltin="1"/>
    <cellStyle name="60% - Accent1 2" xfId="55" xr:uid="{00000000-0005-0000-0000-000043000000}"/>
    <cellStyle name="60% - Accent2" xfId="28" builtinId="36" customBuiltin="1"/>
    <cellStyle name="60% - Accent2 2" xfId="58" xr:uid="{00000000-0005-0000-0000-000044000000}"/>
    <cellStyle name="60% - Accent3" xfId="32" builtinId="40" customBuiltin="1"/>
    <cellStyle name="60% - Accent3 2" xfId="61" xr:uid="{00000000-0005-0000-0000-000045000000}"/>
    <cellStyle name="60% - Accent4" xfId="36" builtinId="44" customBuiltin="1"/>
    <cellStyle name="60% - Accent4 2" xfId="64" xr:uid="{00000000-0005-0000-0000-000046000000}"/>
    <cellStyle name="60% - Accent5" xfId="40" builtinId="48" customBuiltin="1"/>
    <cellStyle name="60% - Accent5 2" xfId="67" xr:uid="{00000000-0005-0000-0000-000047000000}"/>
    <cellStyle name="60% - Accent6" xfId="44" builtinId="52" customBuiltin="1"/>
    <cellStyle name="60% - Accent6 2" xfId="70" xr:uid="{00000000-0005-0000-0000-000048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8" xr:uid="{00000000-0005-0000-0000-00001C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Input" xfId="13" builtinId="20" customBuiltin="1"/>
    <cellStyle name="Linked Cell" xfId="16" builtinId="24" customBuiltin="1"/>
    <cellStyle name="Neutral" xfId="12" builtinId="28" customBuiltin="1"/>
    <cellStyle name="Normal" xfId="0" builtinId="0"/>
    <cellStyle name="Normal 2" xfId="3" xr:uid="{00000000-0005-0000-0000-000028000000}"/>
    <cellStyle name="Normal 2 2" xfId="50" xr:uid="{00000000-0005-0000-0000-000029000000}"/>
    <cellStyle name="Normal 3" xfId="47" xr:uid="{00000000-0005-0000-0000-00002A000000}"/>
    <cellStyle name="Normal 4" xfId="45" xr:uid="{00000000-0005-0000-0000-00002B000000}"/>
    <cellStyle name="Normal 5" xfId="51" xr:uid="{00000000-0005-0000-0000-000049000000}"/>
    <cellStyle name="Note 2" xfId="46" xr:uid="{00000000-0005-0000-0000-00002C000000}"/>
    <cellStyle name="Note 3" xfId="52" xr:uid="{00000000-0005-0000-0000-00004A000000}"/>
    <cellStyle name="Output" xfId="14" builtinId="21" customBuiltin="1"/>
    <cellStyle name="Percent" xfId="2" builtinId="5"/>
    <cellStyle name="Percent 2" xfId="49" xr:uid="{00000000-0005-0000-0000-00002F000000}"/>
    <cellStyle name="Title" xfId="5" builtinId="15" customBuiltin="1"/>
    <cellStyle name="Total" xfId="20" builtinId="25" customBuiltin="1"/>
    <cellStyle name="Warning Text" xfId="18" builtinId="11" customBuiltin="1"/>
  </cellStyles>
  <dxfs count="2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7"/>
  <sheetViews>
    <sheetView showGridLines="0" tabSelected="1" zoomScaleNormal="100" workbookViewId="0">
      <pane xSplit="1" topLeftCell="B1" activePane="topRight" state="frozen"/>
      <selection pane="topRight" activeCell="A24" sqref="A24:XFD24"/>
    </sheetView>
  </sheetViews>
  <sheetFormatPr defaultColWidth="9" defaultRowHeight="12.75" x14ac:dyDescent="0.2"/>
  <cols>
    <col min="1" max="1" width="6.7109375" style="2" bestFit="1" customWidth="1"/>
    <col min="2" max="3" width="23.7109375" style="2" bestFit="1" customWidth="1"/>
    <col min="4" max="4" width="4" style="2" bestFit="1" customWidth="1"/>
    <col min="5" max="5" width="10.7109375" style="2" customWidth="1"/>
    <col min="6" max="6" width="10.7109375" style="2" bestFit="1" customWidth="1"/>
    <col min="7" max="7" width="9.28515625" style="2" bestFit="1" customWidth="1"/>
    <col min="8" max="8" width="10.28515625" style="2" bestFit="1" customWidth="1"/>
    <col min="9" max="10" width="10.28515625" style="2" customWidth="1"/>
    <col min="11" max="11" width="8.7109375" style="2" customWidth="1"/>
    <col min="12" max="12" width="10.7109375" style="2" customWidth="1"/>
    <col min="13" max="13" width="8.85546875" style="2" customWidth="1"/>
    <col min="14" max="14" width="7.85546875" style="2" bestFit="1" customWidth="1"/>
    <col min="15" max="15" width="10.42578125" style="2" bestFit="1" customWidth="1"/>
    <col min="16" max="16" width="9.28515625" style="2" bestFit="1" customWidth="1"/>
    <col min="17" max="17" width="7.7109375" style="2" bestFit="1" customWidth="1"/>
    <col min="18" max="18" width="9.28515625" style="2" bestFit="1" customWidth="1"/>
    <col min="19" max="20" width="10.7109375" style="2" customWidth="1"/>
    <col min="21" max="21" width="15.85546875" style="2" customWidth="1"/>
    <col min="22" max="23" width="9" style="2"/>
    <col min="24" max="24" width="12.28515625" style="2" customWidth="1"/>
    <col min="25" max="16384" width="9" style="2"/>
  </cols>
  <sheetData>
    <row r="1" spans="1:24" x14ac:dyDescent="0.2">
      <c r="A1" s="46" t="s">
        <v>18</v>
      </c>
      <c r="B1" s="46"/>
      <c r="C1" s="46"/>
      <c r="D1" s="46"/>
      <c r="E1" s="46"/>
      <c r="F1" s="46"/>
      <c r="G1" s="46"/>
      <c r="H1" s="46"/>
      <c r="I1" s="46"/>
      <c r="J1" s="46"/>
      <c r="K1" s="46"/>
      <c r="L1" s="46"/>
      <c r="M1" s="46"/>
      <c r="N1" s="46"/>
      <c r="O1" s="46"/>
      <c r="P1" s="46"/>
      <c r="Q1" s="46"/>
      <c r="R1" s="46"/>
      <c r="S1" s="46"/>
      <c r="T1" s="46"/>
      <c r="U1" s="46"/>
    </row>
    <row r="2" spans="1:24" s="5" customFormat="1" ht="38.25" x14ac:dyDescent="0.2">
      <c r="A2" s="3" t="s">
        <v>0</v>
      </c>
      <c r="B2" s="3" t="s">
        <v>1</v>
      </c>
      <c r="C2" s="3" t="s">
        <v>2</v>
      </c>
      <c r="D2" s="4" t="s">
        <v>26</v>
      </c>
      <c r="E2" s="4" t="s">
        <v>21</v>
      </c>
      <c r="F2" s="4" t="s">
        <v>32</v>
      </c>
      <c r="G2" s="4" t="s">
        <v>20</v>
      </c>
      <c r="H2" s="4" t="s">
        <v>22</v>
      </c>
      <c r="I2" s="4" t="s">
        <v>30</v>
      </c>
      <c r="J2" s="4" t="s">
        <v>29</v>
      </c>
      <c r="K2" s="4" t="s">
        <v>23</v>
      </c>
      <c r="L2" s="4" t="s">
        <v>33</v>
      </c>
      <c r="M2" s="4" t="s">
        <v>3</v>
      </c>
      <c r="N2" s="4" t="s">
        <v>4</v>
      </c>
      <c r="O2" s="38" t="s">
        <v>81</v>
      </c>
      <c r="P2" s="4" t="s">
        <v>5</v>
      </c>
      <c r="Q2" s="4" t="s">
        <v>6</v>
      </c>
      <c r="R2" s="4" t="s">
        <v>9</v>
      </c>
      <c r="S2" s="4" t="s">
        <v>16</v>
      </c>
      <c r="T2" s="4" t="s">
        <v>11</v>
      </c>
      <c r="U2" s="4" t="s">
        <v>13</v>
      </c>
    </row>
    <row r="3" spans="1:24" x14ac:dyDescent="0.2">
      <c r="A3" s="12" t="s">
        <v>34</v>
      </c>
      <c r="B3" s="12" t="s">
        <v>35</v>
      </c>
      <c r="C3" s="12" t="s">
        <v>36</v>
      </c>
      <c r="D3" s="9">
        <v>1</v>
      </c>
      <c r="E3" s="27">
        <v>2.11</v>
      </c>
      <c r="F3" s="31" t="s">
        <v>60</v>
      </c>
      <c r="G3" s="7">
        <v>69.55</v>
      </c>
      <c r="H3" s="43">
        <v>66.92</v>
      </c>
      <c r="I3" s="7">
        <v>64.38</v>
      </c>
      <c r="J3" s="7">
        <v>80.7</v>
      </c>
      <c r="K3" s="29">
        <f t="shared" ref="K3:K12" si="0">G3/H3</f>
        <v>1.0393006575014943</v>
      </c>
      <c r="L3" s="34">
        <v>43455</v>
      </c>
      <c r="M3" s="9">
        <v>101</v>
      </c>
      <c r="N3" s="28">
        <v>0.45</v>
      </c>
      <c r="O3" s="41">
        <v>43406</v>
      </c>
      <c r="P3" s="39">
        <v>70</v>
      </c>
      <c r="Q3" s="28">
        <v>3</v>
      </c>
      <c r="R3" s="28">
        <f t="shared" ref="R3:R12" si="1">G3-Q3-N3</f>
        <v>66.099999999999994</v>
      </c>
      <c r="S3" s="30">
        <f t="shared" ref="S3:S12" si="2">R3/H3-1</f>
        <v>-1.2253436939629547E-2</v>
      </c>
      <c r="T3" s="30">
        <f t="shared" ref="T3:T12" si="3">(P3-R3)/R3</f>
        <v>5.9001512859304175E-2</v>
      </c>
      <c r="U3" s="30">
        <f t="shared" ref="U3:U12" si="4">(1+T3)^(365/M3)-1</f>
        <v>0.23019169566612008</v>
      </c>
      <c r="W3" s="26"/>
      <c r="X3" s="26"/>
    </row>
    <row r="4" spans="1:24" x14ac:dyDescent="0.2">
      <c r="A4" s="12" t="s">
        <v>66</v>
      </c>
      <c r="B4" s="12" t="s">
        <v>67</v>
      </c>
      <c r="C4" s="12" t="s">
        <v>68</v>
      </c>
      <c r="D4" s="9">
        <v>4</v>
      </c>
      <c r="E4" s="27">
        <v>4.46</v>
      </c>
      <c r="F4" s="31" t="s">
        <v>60</v>
      </c>
      <c r="G4" s="7">
        <v>109.7</v>
      </c>
      <c r="H4" s="43">
        <v>104.62</v>
      </c>
      <c r="I4" s="7">
        <v>96.2</v>
      </c>
      <c r="J4" s="7">
        <v>117.9</v>
      </c>
      <c r="K4" s="29">
        <f t="shared" si="0"/>
        <v>1.0485566813228828</v>
      </c>
      <c r="L4" s="24">
        <v>43455</v>
      </c>
      <c r="M4" s="9">
        <v>101</v>
      </c>
      <c r="N4" s="28"/>
      <c r="O4" s="41" t="s">
        <v>76</v>
      </c>
      <c r="P4" s="39">
        <v>110</v>
      </c>
      <c r="Q4" s="28">
        <v>4.5</v>
      </c>
      <c r="R4" s="28">
        <f t="shared" si="1"/>
        <v>105.2</v>
      </c>
      <c r="S4" s="30">
        <f t="shared" si="2"/>
        <v>5.5438730644237211E-3</v>
      </c>
      <c r="T4" s="30">
        <f t="shared" si="3"/>
        <v>4.5627376425855487E-2</v>
      </c>
      <c r="U4" s="30">
        <f t="shared" si="4"/>
        <v>0.17496679794972048</v>
      </c>
    </row>
    <row r="5" spans="1:24" x14ac:dyDescent="0.2">
      <c r="A5" s="12" t="s">
        <v>69</v>
      </c>
      <c r="B5" s="12" t="s">
        <v>70</v>
      </c>
      <c r="C5" s="12" t="s">
        <v>75</v>
      </c>
      <c r="D5" s="35">
        <v>4</v>
      </c>
      <c r="E5" s="11">
        <v>4.2300000000000004</v>
      </c>
      <c r="F5" s="32" t="s">
        <v>71</v>
      </c>
      <c r="G5" s="7">
        <v>84.26</v>
      </c>
      <c r="H5" s="43">
        <v>85</v>
      </c>
      <c r="I5" s="7">
        <v>79.17</v>
      </c>
      <c r="J5" s="7">
        <v>116.65</v>
      </c>
      <c r="K5" s="29">
        <f t="shared" si="0"/>
        <v>0.99129411764705888</v>
      </c>
      <c r="L5" s="24">
        <v>43483</v>
      </c>
      <c r="M5" s="9">
        <v>129</v>
      </c>
      <c r="N5" s="40">
        <v>0</v>
      </c>
      <c r="O5" s="40" t="s">
        <v>76</v>
      </c>
      <c r="P5" s="36">
        <v>85</v>
      </c>
      <c r="Q5" s="28">
        <v>5.4</v>
      </c>
      <c r="R5" s="28">
        <f t="shared" si="1"/>
        <v>78.86</v>
      </c>
      <c r="S5" s="30">
        <f t="shared" si="2"/>
        <v>-7.2235294117647064E-2</v>
      </c>
      <c r="T5" s="30">
        <f t="shared" si="3"/>
        <v>7.7859497844281006E-2</v>
      </c>
      <c r="U5" s="30">
        <f t="shared" si="4"/>
        <v>0.23632662902856527</v>
      </c>
    </row>
    <row r="6" spans="1:24" x14ac:dyDescent="0.2">
      <c r="A6" s="12" t="s">
        <v>37</v>
      </c>
      <c r="B6" s="12" t="s">
        <v>38</v>
      </c>
      <c r="C6" s="12" t="s">
        <v>39</v>
      </c>
      <c r="D6" s="11">
        <v>3</v>
      </c>
      <c r="E6" s="37">
        <v>2.2599999999999998</v>
      </c>
      <c r="F6" s="31" t="s">
        <v>60</v>
      </c>
      <c r="G6" s="7">
        <v>8.35</v>
      </c>
      <c r="H6" s="43">
        <v>9.1999999999999993</v>
      </c>
      <c r="I6" s="7">
        <v>7.5</v>
      </c>
      <c r="J6" s="7">
        <v>10.1</v>
      </c>
      <c r="K6" s="29">
        <f t="shared" si="0"/>
        <v>0.90760869565217395</v>
      </c>
      <c r="L6" s="45">
        <v>43420</v>
      </c>
      <c r="M6" s="9">
        <v>66</v>
      </c>
      <c r="N6" s="28">
        <v>0.06</v>
      </c>
      <c r="O6" s="41">
        <v>43369</v>
      </c>
      <c r="P6" s="44">
        <v>7.5</v>
      </c>
      <c r="Q6" s="28">
        <v>0.85</v>
      </c>
      <c r="R6" s="28">
        <f t="shared" si="1"/>
        <v>7.44</v>
      </c>
      <c r="S6" s="30">
        <f t="shared" si="2"/>
        <v>-0.19130434782608685</v>
      </c>
      <c r="T6" s="30">
        <f t="shared" si="3"/>
        <v>8.0645161290322058E-3</v>
      </c>
      <c r="U6" s="30">
        <f t="shared" si="4"/>
        <v>4.5421698736400673E-2</v>
      </c>
      <c r="W6" s="26"/>
      <c r="X6" s="26"/>
    </row>
    <row r="7" spans="1:24" x14ac:dyDescent="0.2">
      <c r="A7" s="12" t="s">
        <v>40</v>
      </c>
      <c r="B7" s="12" t="s">
        <v>41</v>
      </c>
      <c r="C7" s="12" t="s">
        <v>42</v>
      </c>
      <c r="D7" s="9">
        <v>1</v>
      </c>
      <c r="E7" s="27">
        <v>2.67</v>
      </c>
      <c r="F7" s="31" t="s">
        <v>60</v>
      </c>
      <c r="G7" s="7">
        <v>80.5</v>
      </c>
      <c r="H7" s="43">
        <v>81.62</v>
      </c>
      <c r="I7" s="7">
        <v>54.6</v>
      </c>
      <c r="J7" s="7">
        <v>66.64</v>
      </c>
      <c r="K7" s="29">
        <f t="shared" si="0"/>
        <v>0.98627787307032588</v>
      </c>
      <c r="L7" s="34">
        <v>43483</v>
      </c>
      <c r="M7" s="9">
        <v>129</v>
      </c>
      <c r="N7" s="28">
        <v>0.42</v>
      </c>
      <c r="O7" s="41">
        <v>43417</v>
      </c>
      <c r="P7" s="39">
        <v>80</v>
      </c>
      <c r="Q7" s="28">
        <v>6.5</v>
      </c>
      <c r="R7" s="28">
        <f t="shared" si="1"/>
        <v>73.58</v>
      </c>
      <c r="S7" s="30">
        <f t="shared" si="2"/>
        <v>-9.8505268316589123E-2</v>
      </c>
      <c r="T7" s="30">
        <f t="shared" si="3"/>
        <v>8.7251970644196819E-2</v>
      </c>
      <c r="U7" s="30">
        <f t="shared" si="4"/>
        <v>0.26705294256620271</v>
      </c>
      <c r="W7" s="26"/>
      <c r="X7" s="26"/>
    </row>
    <row r="8" spans="1:24" x14ac:dyDescent="0.2">
      <c r="A8" s="12" t="s">
        <v>43</v>
      </c>
      <c r="B8" s="12" t="s">
        <v>44</v>
      </c>
      <c r="C8" s="12" t="s">
        <v>45</v>
      </c>
      <c r="D8" s="9">
        <v>1</v>
      </c>
      <c r="E8" s="27">
        <v>5.3</v>
      </c>
      <c r="F8" s="31" t="s">
        <v>60</v>
      </c>
      <c r="G8" s="7">
        <v>32.659999999999997</v>
      </c>
      <c r="H8" s="43">
        <v>32.11</v>
      </c>
      <c r="I8" s="7">
        <v>30.13</v>
      </c>
      <c r="J8" s="7">
        <v>39.799999999999997</v>
      </c>
      <c r="K8" s="29">
        <f t="shared" si="0"/>
        <v>1.0171286203674867</v>
      </c>
      <c r="L8" s="24">
        <v>43483</v>
      </c>
      <c r="M8" s="9">
        <v>129</v>
      </c>
      <c r="N8" s="28">
        <v>0.5</v>
      </c>
      <c r="O8" s="41">
        <v>43382</v>
      </c>
      <c r="P8" s="39">
        <v>33</v>
      </c>
      <c r="Q8" s="28">
        <v>1.05</v>
      </c>
      <c r="R8" s="28">
        <f t="shared" si="1"/>
        <v>31.109999999999996</v>
      </c>
      <c r="S8" s="30">
        <f t="shared" si="2"/>
        <v>-3.1142946122703297E-2</v>
      </c>
      <c r="T8" s="30">
        <f t="shared" si="3"/>
        <v>6.0752169720347297E-2</v>
      </c>
      <c r="U8" s="30">
        <f t="shared" si="4"/>
        <v>0.18160826312221801</v>
      </c>
      <c r="W8" s="26"/>
      <c r="X8" s="26"/>
    </row>
    <row r="9" spans="1:24" x14ac:dyDescent="0.2">
      <c r="A9" s="12" t="s">
        <v>77</v>
      </c>
      <c r="B9" s="12" t="s">
        <v>78</v>
      </c>
      <c r="C9" s="12" t="s">
        <v>79</v>
      </c>
      <c r="D9" s="9">
        <v>4</v>
      </c>
      <c r="E9" s="27">
        <v>2.4900000000000002</v>
      </c>
      <c r="F9" s="32" t="s">
        <v>80</v>
      </c>
      <c r="G9" s="7">
        <v>50.94</v>
      </c>
      <c r="H9" s="43">
        <v>51.1</v>
      </c>
      <c r="I9" s="7">
        <v>38.06</v>
      </c>
      <c r="J9" s="7">
        <v>60.22</v>
      </c>
      <c r="K9" s="29">
        <f t="shared" si="0"/>
        <v>0.99686888454011735</v>
      </c>
      <c r="L9" s="24">
        <v>43455</v>
      </c>
      <c r="M9" s="9">
        <v>101</v>
      </c>
      <c r="N9" s="28">
        <v>0.13</v>
      </c>
      <c r="O9" s="42">
        <v>43412</v>
      </c>
      <c r="P9" s="39">
        <v>50</v>
      </c>
      <c r="Q9" s="28">
        <v>3.2</v>
      </c>
      <c r="R9" s="28">
        <f t="shared" si="1"/>
        <v>47.609999999999992</v>
      </c>
      <c r="S9" s="30">
        <f t="shared" si="2"/>
        <v>-6.8297455968688969E-2</v>
      </c>
      <c r="T9" s="30">
        <f t="shared" si="3"/>
        <v>5.0199537912203489E-2</v>
      </c>
      <c r="U9" s="30">
        <f t="shared" si="4"/>
        <v>0.19364015188701966</v>
      </c>
      <c r="W9" s="26"/>
      <c r="X9" s="26"/>
    </row>
    <row r="10" spans="1:24" x14ac:dyDescent="0.2">
      <c r="A10" s="12" t="s">
        <v>72</v>
      </c>
      <c r="B10" s="12" t="s">
        <v>73</v>
      </c>
      <c r="C10" s="12" t="s">
        <v>45</v>
      </c>
      <c r="D10" s="9">
        <v>4</v>
      </c>
      <c r="E10" s="27">
        <v>3.59</v>
      </c>
      <c r="F10" s="31" t="s">
        <v>74</v>
      </c>
      <c r="G10" s="7">
        <v>65.900000000000006</v>
      </c>
      <c r="H10" s="43">
        <v>59.75</v>
      </c>
      <c r="I10" s="7">
        <v>54.6</v>
      </c>
      <c r="J10" s="7">
        <v>66.34</v>
      </c>
      <c r="K10" s="29">
        <f t="shared" si="0"/>
        <v>1.1029288702928872</v>
      </c>
      <c r="L10" s="45">
        <v>43483</v>
      </c>
      <c r="M10" s="9">
        <v>129</v>
      </c>
      <c r="N10" s="40">
        <v>0</v>
      </c>
      <c r="O10" s="40" t="s">
        <v>76</v>
      </c>
      <c r="P10" s="39">
        <v>67.5</v>
      </c>
      <c r="Q10" s="28">
        <v>3.35</v>
      </c>
      <c r="R10" s="28">
        <f t="shared" si="1"/>
        <v>62.550000000000004</v>
      </c>
      <c r="S10" s="30">
        <f t="shared" si="2"/>
        <v>4.6861924686192546E-2</v>
      </c>
      <c r="T10" s="30">
        <f t="shared" si="3"/>
        <v>7.9136690647481939E-2</v>
      </c>
      <c r="U10" s="30">
        <f t="shared" si="4"/>
        <v>0.24047618202395982</v>
      </c>
    </row>
    <row r="11" spans="1:24" x14ac:dyDescent="0.2">
      <c r="A11" s="12" t="s">
        <v>46</v>
      </c>
      <c r="B11" s="12" t="s">
        <v>47</v>
      </c>
      <c r="C11" s="12" t="s">
        <v>48</v>
      </c>
      <c r="D11" s="9">
        <v>1</v>
      </c>
      <c r="E11" s="27">
        <v>10.52</v>
      </c>
      <c r="F11" s="33" t="s">
        <v>61</v>
      </c>
      <c r="G11" s="7">
        <v>18.22</v>
      </c>
      <c r="H11" s="43">
        <v>15.49</v>
      </c>
      <c r="I11" s="7">
        <v>12.355</v>
      </c>
      <c r="J11" s="7">
        <v>23.71</v>
      </c>
      <c r="K11" s="29">
        <f t="shared" si="0"/>
        <v>1.1762427372498385</v>
      </c>
      <c r="L11" s="45">
        <v>43483</v>
      </c>
      <c r="M11" s="9">
        <v>129</v>
      </c>
      <c r="N11" s="28">
        <v>0</v>
      </c>
      <c r="O11" s="40" t="s">
        <v>76</v>
      </c>
      <c r="P11" s="39">
        <v>20</v>
      </c>
      <c r="Q11" s="28">
        <v>1</v>
      </c>
      <c r="R11" s="28">
        <f t="shared" si="1"/>
        <v>17.22</v>
      </c>
      <c r="S11" s="30">
        <f t="shared" si="2"/>
        <v>0.11168495803744349</v>
      </c>
      <c r="T11" s="30">
        <f t="shared" si="3"/>
        <v>0.16144018583042982</v>
      </c>
      <c r="U11" s="30">
        <f t="shared" si="4"/>
        <v>0.527234801140537</v>
      </c>
      <c r="W11" s="26"/>
      <c r="X11" s="26"/>
    </row>
    <row r="12" spans="1:24" x14ac:dyDescent="0.2">
      <c r="A12" s="12" t="s">
        <v>49</v>
      </c>
      <c r="B12" s="12" t="s">
        <v>50</v>
      </c>
      <c r="C12" s="12" t="s">
        <v>51</v>
      </c>
      <c r="D12" s="9">
        <v>2</v>
      </c>
      <c r="E12" s="9">
        <v>3.36</v>
      </c>
      <c r="F12" s="33" t="s">
        <v>62</v>
      </c>
      <c r="G12" s="7">
        <v>131.63999999999999</v>
      </c>
      <c r="H12" s="43">
        <v>167.34</v>
      </c>
      <c r="I12" s="7">
        <v>138.1</v>
      </c>
      <c r="J12" s="7">
        <v>203.63</v>
      </c>
      <c r="K12" s="29">
        <f t="shared" si="0"/>
        <v>0.78666188598063813</v>
      </c>
      <c r="L12" s="24">
        <v>43455</v>
      </c>
      <c r="M12" s="9">
        <v>101</v>
      </c>
      <c r="N12" s="28">
        <v>0.75</v>
      </c>
      <c r="O12" s="42">
        <v>43418</v>
      </c>
      <c r="P12" s="39">
        <v>135</v>
      </c>
      <c r="Q12" s="28">
        <v>8.4</v>
      </c>
      <c r="R12" s="28">
        <f t="shared" si="1"/>
        <v>122.48999999999998</v>
      </c>
      <c r="S12" s="30">
        <f t="shared" si="2"/>
        <v>-0.2680172104697025</v>
      </c>
      <c r="T12" s="30">
        <f t="shared" si="3"/>
        <v>0.10213078618662766</v>
      </c>
      <c r="U12" s="30">
        <f t="shared" si="4"/>
        <v>0.42110017079922502</v>
      </c>
      <c r="V12" s="25"/>
      <c r="W12" s="26"/>
      <c r="X12" s="26"/>
    </row>
    <row r="13" spans="1:24" x14ac:dyDescent="0.2">
      <c r="W13" s="26"/>
      <c r="X13" s="26"/>
    </row>
    <row r="14" spans="1:24" x14ac:dyDescent="0.2">
      <c r="A14" s="46" t="s">
        <v>19</v>
      </c>
      <c r="B14" s="46"/>
      <c r="C14" s="46"/>
      <c r="D14" s="46"/>
      <c r="E14" s="46"/>
      <c r="F14" s="46"/>
      <c r="G14" s="46"/>
      <c r="H14" s="46"/>
      <c r="I14" s="46"/>
      <c r="J14" s="46"/>
      <c r="K14" s="46"/>
      <c r="L14" s="46"/>
      <c r="M14" s="46"/>
      <c r="N14" s="46"/>
      <c r="O14" s="46"/>
      <c r="P14" s="46"/>
      <c r="Q14" s="46"/>
      <c r="R14" s="46"/>
      <c r="S14" s="46"/>
      <c r="T14" s="46"/>
      <c r="U14" s="46"/>
    </row>
    <row r="15" spans="1:24" s="5" customFormat="1" ht="38.25" x14ac:dyDescent="0.2">
      <c r="A15" s="3" t="s">
        <v>0</v>
      </c>
      <c r="B15" s="3" t="s">
        <v>1</v>
      </c>
      <c r="C15" s="3" t="s">
        <v>2</v>
      </c>
      <c r="D15" s="4" t="s">
        <v>26</v>
      </c>
      <c r="E15" s="4" t="s">
        <v>21</v>
      </c>
      <c r="F15" s="4" t="str">
        <f t="shared" ref="F15:F23" si="5">F2</f>
        <v>Transaction</v>
      </c>
      <c r="G15" s="4" t="s">
        <v>20</v>
      </c>
      <c r="H15" s="4" t="str">
        <f t="shared" ref="H15:J16" si="6">H2</f>
        <v>Reported Price</v>
      </c>
      <c r="I15" s="4" t="str">
        <f t="shared" si="6"/>
        <v>52w Low</v>
      </c>
      <c r="J15" s="4" t="str">
        <f t="shared" si="6"/>
        <v>52w High</v>
      </c>
      <c r="K15" s="4" t="s">
        <v>15</v>
      </c>
      <c r="L15" s="4" t="s">
        <v>33</v>
      </c>
      <c r="M15" s="4" t="s">
        <v>3</v>
      </c>
      <c r="N15" s="4" t="s">
        <v>4</v>
      </c>
      <c r="O15" s="38" t="s">
        <v>81</v>
      </c>
      <c r="P15" s="4" t="s">
        <v>7</v>
      </c>
      <c r="Q15" s="4" t="s">
        <v>8</v>
      </c>
      <c r="R15" s="4" t="s">
        <v>10</v>
      </c>
      <c r="S15" s="4" t="s">
        <v>17</v>
      </c>
      <c r="T15" s="4" t="s">
        <v>12</v>
      </c>
      <c r="U15" s="4" t="s">
        <v>14</v>
      </c>
    </row>
    <row r="16" spans="1:24" x14ac:dyDescent="0.2">
      <c r="A16" s="12" t="str">
        <f>A3</f>
        <v>C</v>
      </c>
      <c r="B16" s="12" t="str">
        <f>B3</f>
        <v>Citigroup Inc</v>
      </c>
      <c r="C16" s="12" t="str">
        <f>C3</f>
        <v>Banks - Global</v>
      </c>
      <c r="D16" s="11">
        <f>D3</f>
        <v>1</v>
      </c>
      <c r="E16" s="11">
        <f>E3</f>
        <v>2.11</v>
      </c>
      <c r="F16" s="6" t="str">
        <f t="shared" si="5"/>
        <v>BUY</v>
      </c>
      <c r="G16" s="7">
        <f t="shared" ref="G16:G23" si="7">G3</f>
        <v>69.55</v>
      </c>
      <c r="H16" s="7">
        <f t="shared" si="6"/>
        <v>66.92</v>
      </c>
      <c r="I16" s="7">
        <f t="shared" si="6"/>
        <v>64.38</v>
      </c>
      <c r="J16" s="7">
        <f t="shared" si="6"/>
        <v>80.7</v>
      </c>
      <c r="K16" s="8">
        <f t="shared" ref="K16:K25" si="8">G16/H16</f>
        <v>1.0393006575014943</v>
      </c>
      <c r="L16" s="34">
        <f>L3</f>
        <v>43455</v>
      </c>
      <c r="M16" s="11">
        <f>M3</f>
        <v>101</v>
      </c>
      <c r="N16" s="28">
        <f>N3</f>
        <v>0.45</v>
      </c>
      <c r="O16" s="41">
        <f>O3</f>
        <v>43406</v>
      </c>
      <c r="P16" s="7">
        <v>70</v>
      </c>
      <c r="Q16" s="7">
        <v>3.35</v>
      </c>
      <c r="R16" s="7">
        <f t="shared" ref="R16:R22" si="9">P16-Q16</f>
        <v>66.650000000000006</v>
      </c>
      <c r="S16" s="10">
        <f t="shared" ref="S16:S25" si="10">R16/H16-1</f>
        <v>-4.0346682606096085E-3</v>
      </c>
      <c r="T16" s="10">
        <f>(P16-R16)/R16</f>
        <v>5.026256564141026E-2</v>
      </c>
      <c r="U16" s="10">
        <f t="shared" ref="U16:U25" si="11">(1+T16)^(365/M16)-1</f>
        <v>0.19389905591749712</v>
      </c>
    </row>
    <row r="17" spans="1:21" x14ac:dyDescent="0.2">
      <c r="A17" s="12" t="str">
        <f>A4</f>
        <v>DIS</v>
      </c>
      <c r="B17" s="12" t="str">
        <f>B4</f>
        <v>Walt Disney Corp.</v>
      </c>
      <c r="C17" s="12" t="str">
        <f>C4</f>
        <v>Media - Diversified</v>
      </c>
      <c r="D17" s="11">
        <f>D4</f>
        <v>4</v>
      </c>
      <c r="E17" s="11">
        <f t="shared" ref="E17:E25" si="12">E4</f>
        <v>4.46</v>
      </c>
      <c r="F17" s="6" t="str">
        <f t="shared" si="5"/>
        <v>BUY</v>
      </c>
      <c r="G17" s="7">
        <f t="shared" si="7"/>
        <v>109.7</v>
      </c>
      <c r="H17" s="7">
        <f t="shared" ref="H17:H25" si="13">H4</f>
        <v>104.62</v>
      </c>
      <c r="I17" s="7">
        <f t="shared" ref="I17:J25" si="14">I4</f>
        <v>96.2</v>
      </c>
      <c r="J17" s="7">
        <f t="shared" si="14"/>
        <v>117.9</v>
      </c>
      <c r="K17" s="8">
        <f t="shared" si="8"/>
        <v>1.0485566813228828</v>
      </c>
      <c r="L17" s="34">
        <f t="shared" ref="L17:L25" si="15">L4</f>
        <v>43455</v>
      </c>
      <c r="M17" s="11">
        <f t="shared" ref="M17:N21" si="16">M4</f>
        <v>101</v>
      </c>
      <c r="N17" s="28">
        <f t="shared" si="16"/>
        <v>0</v>
      </c>
      <c r="O17" s="41" t="str">
        <f t="shared" ref="O17:O25" si="17">O4</f>
        <v>NA</v>
      </c>
      <c r="P17" s="7">
        <v>110</v>
      </c>
      <c r="Q17" s="7">
        <v>4.2</v>
      </c>
      <c r="R17" s="7">
        <f t="shared" si="9"/>
        <v>105.8</v>
      </c>
      <c r="S17" s="10">
        <f t="shared" si="10"/>
        <v>1.1278914165551379E-2</v>
      </c>
      <c r="T17" s="10">
        <f t="shared" ref="T17:T22" si="18">(P17-R17)/R17</f>
        <v>3.9697542533081311E-2</v>
      </c>
      <c r="U17" s="10">
        <f t="shared" si="11"/>
        <v>0.15106438738114125</v>
      </c>
    </row>
    <row r="18" spans="1:21" x14ac:dyDescent="0.2">
      <c r="A18" s="12" t="str">
        <f t="shared" ref="A18:C23" si="19">A5</f>
        <v>DLTR</v>
      </c>
      <c r="B18" s="12" t="str">
        <f t="shared" si="19"/>
        <v>Dollar Tree Inc.</v>
      </c>
      <c r="C18" s="12" t="str">
        <f t="shared" si="19"/>
        <v>Discount Stores</v>
      </c>
      <c r="D18" s="11">
        <v>3</v>
      </c>
      <c r="E18" s="11">
        <f t="shared" si="12"/>
        <v>4.2300000000000004</v>
      </c>
      <c r="F18" s="6" t="str">
        <f t="shared" si="5"/>
        <v>+2244%</v>
      </c>
      <c r="G18" s="7">
        <f t="shared" si="7"/>
        <v>84.26</v>
      </c>
      <c r="H18" s="7">
        <f t="shared" si="13"/>
        <v>85</v>
      </c>
      <c r="I18" s="7">
        <f t="shared" si="14"/>
        <v>79.17</v>
      </c>
      <c r="J18" s="7">
        <f t="shared" si="14"/>
        <v>116.65</v>
      </c>
      <c r="K18" s="8">
        <f t="shared" si="8"/>
        <v>0.99129411764705888</v>
      </c>
      <c r="L18" s="34">
        <f t="shared" si="15"/>
        <v>43483</v>
      </c>
      <c r="M18" s="11">
        <f t="shared" si="16"/>
        <v>129</v>
      </c>
      <c r="N18" s="28">
        <f t="shared" si="16"/>
        <v>0</v>
      </c>
      <c r="O18" s="41" t="str">
        <f t="shared" si="17"/>
        <v>NA</v>
      </c>
      <c r="P18" s="7">
        <v>85</v>
      </c>
      <c r="Q18" s="7">
        <v>5.2</v>
      </c>
      <c r="R18" s="7">
        <f t="shared" si="9"/>
        <v>79.8</v>
      </c>
      <c r="S18" s="10">
        <f t="shared" si="10"/>
        <v>-6.1176470588235277E-2</v>
      </c>
      <c r="T18" s="10">
        <f t="shared" si="18"/>
        <v>6.5162907268170464E-2</v>
      </c>
      <c r="U18" s="10">
        <f t="shared" si="11"/>
        <v>0.19556309414417372</v>
      </c>
    </row>
    <row r="19" spans="1:21" x14ac:dyDescent="0.2">
      <c r="A19" s="12" t="str">
        <f t="shared" si="19"/>
        <v>EURN</v>
      </c>
      <c r="B19" s="12" t="str">
        <f t="shared" si="19"/>
        <v>Euronav NV</v>
      </c>
      <c r="C19" s="12" t="str">
        <f t="shared" si="19"/>
        <v>Integrated Shipping &amp; Logistics</v>
      </c>
      <c r="D19" s="11">
        <f>D6</f>
        <v>3</v>
      </c>
      <c r="E19" s="11">
        <f t="shared" si="12"/>
        <v>2.2599999999999998</v>
      </c>
      <c r="F19" s="6" t="str">
        <f t="shared" si="5"/>
        <v>BUY</v>
      </c>
      <c r="G19" s="7">
        <f t="shared" si="7"/>
        <v>8.35</v>
      </c>
      <c r="H19" s="7">
        <f t="shared" si="13"/>
        <v>9.1999999999999993</v>
      </c>
      <c r="I19" s="7">
        <f t="shared" si="14"/>
        <v>7.5</v>
      </c>
      <c r="J19" s="7">
        <f t="shared" si="14"/>
        <v>10.1</v>
      </c>
      <c r="K19" s="8">
        <f t="shared" si="8"/>
        <v>0.90760869565217395</v>
      </c>
      <c r="L19" s="45">
        <f t="shared" si="15"/>
        <v>43420</v>
      </c>
      <c r="M19" s="11">
        <f t="shared" si="16"/>
        <v>66</v>
      </c>
      <c r="N19" s="28">
        <f t="shared" si="16"/>
        <v>0.06</v>
      </c>
      <c r="O19" s="41">
        <f t="shared" si="17"/>
        <v>43369</v>
      </c>
      <c r="P19" s="7">
        <v>7.5</v>
      </c>
      <c r="Q19" s="7">
        <v>0.15</v>
      </c>
      <c r="R19" s="7">
        <f t="shared" ref="R19:R21" si="20">P19-Q19</f>
        <v>7.35</v>
      </c>
      <c r="S19" s="10">
        <f t="shared" si="10"/>
        <v>-0.20108695652173914</v>
      </c>
      <c r="T19" s="10">
        <f t="shared" si="18"/>
        <v>2.0408163265306173E-2</v>
      </c>
      <c r="U19" s="10">
        <f t="shared" si="11"/>
        <v>0.11820765286174395</v>
      </c>
    </row>
    <row r="20" spans="1:21" x14ac:dyDescent="0.2">
      <c r="A20" s="12" t="str">
        <f t="shared" si="19"/>
        <v>SPB</v>
      </c>
      <c r="B20" s="12" t="str">
        <f t="shared" si="19"/>
        <v>Spectrum Brands Holdings Inc</v>
      </c>
      <c r="C20" s="12" t="str">
        <f t="shared" si="19"/>
        <v>Home Furnishings &amp; Fixtures</v>
      </c>
      <c r="D20" s="11">
        <f>D7</f>
        <v>1</v>
      </c>
      <c r="E20" s="11">
        <f t="shared" si="12"/>
        <v>2.67</v>
      </c>
      <c r="F20" s="6" t="str">
        <f t="shared" si="5"/>
        <v>BUY</v>
      </c>
      <c r="G20" s="7">
        <f t="shared" si="7"/>
        <v>80.5</v>
      </c>
      <c r="H20" s="7">
        <f t="shared" si="13"/>
        <v>81.62</v>
      </c>
      <c r="I20" s="7">
        <f t="shared" si="14"/>
        <v>54.6</v>
      </c>
      <c r="J20" s="7">
        <f t="shared" si="14"/>
        <v>66.64</v>
      </c>
      <c r="K20" s="8">
        <f t="shared" si="8"/>
        <v>0.98627787307032588</v>
      </c>
      <c r="L20" s="45">
        <f t="shared" si="15"/>
        <v>43483</v>
      </c>
      <c r="M20" s="11">
        <f t="shared" si="16"/>
        <v>129</v>
      </c>
      <c r="N20" s="28">
        <f t="shared" si="16"/>
        <v>0.42</v>
      </c>
      <c r="O20" s="41">
        <f t="shared" si="17"/>
        <v>43417</v>
      </c>
      <c r="P20" s="7">
        <v>80</v>
      </c>
      <c r="Q20" s="7">
        <v>5.7</v>
      </c>
      <c r="R20" s="7">
        <f t="shared" si="20"/>
        <v>74.3</v>
      </c>
      <c r="S20" s="10">
        <f t="shared" si="10"/>
        <v>-8.9683901004655842E-2</v>
      </c>
      <c r="T20" s="10">
        <f t="shared" si="18"/>
        <v>7.6716016150740279E-2</v>
      </c>
      <c r="U20" s="10">
        <f t="shared" si="11"/>
        <v>0.23261912260322637</v>
      </c>
    </row>
    <row r="21" spans="1:21" x14ac:dyDescent="0.2">
      <c r="A21" s="12" t="str">
        <f t="shared" si="19"/>
        <v>T</v>
      </c>
      <c r="B21" s="12" t="str">
        <f t="shared" si="19"/>
        <v>AT&amp;T Inc</v>
      </c>
      <c r="C21" s="12" t="str">
        <f t="shared" si="19"/>
        <v>Telecom Services</v>
      </c>
      <c r="D21" s="11">
        <f>D8</f>
        <v>1</v>
      </c>
      <c r="E21" s="11">
        <f t="shared" si="12"/>
        <v>5.3</v>
      </c>
      <c r="F21" s="6" t="str">
        <f t="shared" si="5"/>
        <v>BUY</v>
      </c>
      <c r="G21" s="7">
        <f t="shared" si="7"/>
        <v>32.659999999999997</v>
      </c>
      <c r="H21" s="7">
        <f t="shared" si="13"/>
        <v>32.11</v>
      </c>
      <c r="I21" s="7">
        <f t="shared" si="14"/>
        <v>30.13</v>
      </c>
      <c r="J21" s="7">
        <f t="shared" si="14"/>
        <v>39.799999999999997</v>
      </c>
      <c r="K21" s="8">
        <f t="shared" si="8"/>
        <v>1.0171286203674867</v>
      </c>
      <c r="L21" s="34">
        <f t="shared" si="15"/>
        <v>43483</v>
      </c>
      <c r="M21" s="11">
        <f t="shared" si="16"/>
        <v>129</v>
      </c>
      <c r="N21" s="28">
        <v>0.42</v>
      </c>
      <c r="O21" s="41">
        <f t="shared" si="17"/>
        <v>43382</v>
      </c>
      <c r="P21" s="7">
        <v>32</v>
      </c>
      <c r="Q21" s="7">
        <v>1.35</v>
      </c>
      <c r="R21" s="7">
        <f t="shared" si="20"/>
        <v>30.65</v>
      </c>
      <c r="S21" s="10">
        <f t="shared" si="10"/>
        <v>-4.5468701339146711E-2</v>
      </c>
      <c r="T21" s="10">
        <f t="shared" si="18"/>
        <v>4.4045676998368727E-2</v>
      </c>
      <c r="U21" s="10">
        <f t="shared" si="11"/>
        <v>0.12970753543539959</v>
      </c>
    </row>
    <row r="22" spans="1:21" x14ac:dyDescent="0.2">
      <c r="A22" s="12" t="str">
        <f t="shared" si="19"/>
        <v>SCHW</v>
      </c>
      <c r="B22" s="12" t="str">
        <f t="shared" si="19"/>
        <v>Charles Schwab</v>
      </c>
      <c r="C22" s="12" t="str">
        <f t="shared" si="19"/>
        <v>Capital Markets</v>
      </c>
      <c r="D22" s="11">
        <f>D9</f>
        <v>4</v>
      </c>
      <c r="E22" s="11">
        <f t="shared" si="12"/>
        <v>2.4900000000000002</v>
      </c>
      <c r="F22" s="6" t="str">
        <f t="shared" si="5"/>
        <v>+22%</v>
      </c>
      <c r="G22" s="7">
        <f t="shared" si="7"/>
        <v>50.94</v>
      </c>
      <c r="H22" s="7">
        <f t="shared" si="13"/>
        <v>51.1</v>
      </c>
      <c r="I22" s="7">
        <f t="shared" si="14"/>
        <v>38.06</v>
      </c>
      <c r="J22" s="7">
        <f t="shared" si="14"/>
        <v>60.22</v>
      </c>
      <c r="K22" s="8">
        <f t="shared" si="8"/>
        <v>0.99686888454011735</v>
      </c>
      <c r="L22" s="45">
        <f t="shared" si="15"/>
        <v>43455</v>
      </c>
      <c r="M22" s="11">
        <f>M9</f>
        <v>101</v>
      </c>
      <c r="N22" s="28">
        <f>N9</f>
        <v>0.13</v>
      </c>
      <c r="O22" s="41">
        <f t="shared" si="17"/>
        <v>43412</v>
      </c>
      <c r="P22" s="7">
        <v>50</v>
      </c>
      <c r="Q22" s="7">
        <v>2</v>
      </c>
      <c r="R22" s="7">
        <f t="shared" si="9"/>
        <v>48</v>
      </c>
      <c r="S22" s="10">
        <f t="shared" si="10"/>
        <v>-6.0665362035225101E-2</v>
      </c>
      <c r="T22" s="10">
        <f t="shared" si="18"/>
        <v>4.1666666666666664E-2</v>
      </c>
      <c r="U22" s="10">
        <f t="shared" si="11"/>
        <v>0.15896229294743724</v>
      </c>
    </row>
    <row r="23" spans="1:21" x14ac:dyDescent="0.2">
      <c r="A23" s="12" t="str">
        <f t="shared" si="19"/>
        <v>TMUS</v>
      </c>
      <c r="B23" s="12" t="str">
        <f t="shared" si="19"/>
        <v>T-Mobile US Inc.</v>
      </c>
      <c r="C23" s="12" t="str">
        <f t="shared" si="19"/>
        <v>Telecom Services</v>
      </c>
      <c r="D23" s="11">
        <v>2</v>
      </c>
      <c r="E23" s="11">
        <f t="shared" si="12"/>
        <v>3.59</v>
      </c>
      <c r="F23" s="6" t="str">
        <f t="shared" si="5"/>
        <v>+43%</v>
      </c>
      <c r="G23" s="7">
        <f t="shared" si="7"/>
        <v>65.900000000000006</v>
      </c>
      <c r="H23" s="7">
        <f t="shared" si="13"/>
        <v>59.75</v>
      </c>
      <c r="I23" s="7">
        <f t="shared" si="14"/>
        <v>54.6</v>
      </c>
      <c r="J23" s="7">
        <f t="shared" si="14"/>
        <v>66.34</v>
      </c>
      <c r="K23" s="8">
        <f t="shared" si="8"/>
        <v>1.1029288702928872</v>
      </c>
      <c r="L23" s="45">
        <f t="shared" si="15"/>
        <v>43483</v>
      </c>
      <c r="M23" s="11">
        <f>M10</f>
        <v>129</v>
      </c>
      <c r="N23" s="28">
        <f>N10</f>
        <v>0</v>
      </c>
      <c r="O23" s="41" t="str">
        <f t="shared" si="17"/>
        <v>NA</v>
      </c>
      <c r="P23" s="7">
        <v>67.5</v>
      </c>
      <c r="Q23" s="7">
        <v>4.3</v>
      </c>
      <c r="R23" s="7">
        <f t="shared" ref="R23:R25" si="21">P23-Q23</f>
        <v>63.2</v>
      </c>
      <c r="S23" s="10">
        <f t="shared" si="10"/>
        <v>5.7740585774058717E-2</v>
      </c>
      <c r="T23" s="10">
        <f t="shared" ref="T23:T25" si="22">(P23-R23)/R23</f>
        <v>6.803797468354425E-2</v>
      </c>
      <c r="U23" s="10">
        <f t="shared" si="11"/>
        <v>0.20471643026239361</v>
      </c>
    </row>
    <row r="24" spans="1:21" x14ac:dyDescent="0.2">
      <c r="A24" s="12" t="str">
        <f t="shared" ref="A24:D25" si="23">A11</f>
        <v>VSTO</v>
      </c>
      <c r="B24" s="12" t="str">
        <f t="shared" si="23"/>
        <v>Vista Outdoor Inc</v>
      </c>
      <c r="C24" s="12" t="str">
        <f t="shared" si="23"/>
        <v>Leisure</v>
      </c>
      <c r="D24" s="11">
        <f t="shared" si="23"/>
        <v>1</v>
      </c>
      <c r="E24" s="11">
        <f t="shared" si="12"/>
        <v>10.52</v>
      </c>
      <c r="F24" s="6" t="str">
        <f t="shared" ref="F24:G24" si="24">F11</f>
        <v>+81%</v>
      </c>
      <c r="G24" s="7">
        <f t="shared" si="24"/>
        <v>18.22</v>
      </c>
      <c r="H24" s="7">
        <f t="shared" si="13"/>
        <v>15.49</v>
      </c>
      <c r="I24" s="7">
        <f t="shared" si="14"/>
        <v>12.355</v>
      </c>
      <c r="J24" s="7">
        <f t="shared" si="14"/>
        <v>23.71</v>
      </c>
      <c r="K24" s="8">
        <f t="shared" si="8"/>
        <v>1.1762427372498385</v>
      </c>
      <c r="L24" s="45">
        <f t="shared" si="15"/>
        <v>43483</v>
      </c>
      <c r="M24" s="11">
        <f t="shared" ref="M24:N24" si="25">M11</f>
        <v>129</v>
      </c>
      <c r="N24" s="28">
        <f t="shared" si="25"/>
        <v>0</v>
      </c>
      <c r="O24" s="41" t="str">
        <f t="shared" si="17"/>
        <v>NA</v>
      </c>
      <c r="P24" s="7">
        <v>20</v>
      </c>
      <c r="Q24" s="7">
        <v>2.6</v>
      </c>
      <c r="R24" s="7">
        <f t="shared" si="21"/>
        <v>17.399999999999999</v>
      </c>
      <c r="S24" s="10">
        <f t="shared" si="10"/>
        <v>0.12330535829567446</v>
      </c>
      <c r="T24" s="10">
        <f t="shared" si="22"/>
        <v>0.14942528735632193</v>
      </c>
      <c r="U24" s="10">
        <f t="shared" si="11"/>
        <v>0.48295405564306848</v>
      </c>
    </row>
    <row r="25" spans="1:21" x14ac:dyDescent="0.2">
      <c r="A25" s="12" t="str">
        <f t="shared" si="23"/>
        <v>WYNN</v>
      </c>
      <c r="B25" s="12" t="str">
        <f t="shared" si="23"/>
        <v>Wynn Resorts Ltd</v>
      </c>
      <c r="C25" s="12" t="str">
        <f t="shared" si="23"/>
        <v>Resorts &amp; Casinos</v>
      </c>
      <c r="D25" s="11">
        <f t="shared" si="23"/>
        <v>2</v>
      </c>
      <c r="E25" s="11">
        <f t="shared" si="12"/>
        <v>3.36</v>
      </c>
      <c r="F25" s="6" t="str">
        <f t="shared" ref="F25:G25" si="26">F12</f>
        <v>+68%</v>
      </c>
      <c r="G25" s="7">
        <f t="shared" si="26"/>
        <v>131.63999999999999</v>
      </c>
      <c r="H25" s="7">
        <f t="shared" si="13"/>
        <v>167.34</v>
      </c>
      <c r="I25" s="7">
        <f t="shared" si="14"/>
        <v>138.1</v>
      </c>
      <c r="J25" s="7">
        <f t="shared" si="14"/>
        <v>203.63</v>
      </c>
      <c r="K25" s="8">
        <f t="shared" si="8"/>
        <v>0.78666188598063813</v>
      </c>
      <c r="L25" s="45">
        <f t="shared" si="15"/>
        <v>43455</v>
      </c>
      <c r="M25" s="11">
        <f t="shared" ref="M25:N25" si="27">M12</f>
        <v>101</v>
      </c>
      <c r="N25" s="28">
        <f t="shared" si="27"/>
        <v>0.75</v>
      </c>
      <c r="O25" s="41">
        <f t="shared" si="17"/>
        <v>43418</v>
      </c>
      <c r="P25" s="7">
        <v>135</v>
      </c>
      <c r="Q25" s="7">
        <v>11.35</v>
      </c>
      <c r="R25" s="7">
        <f t="shared" si="21"/>
        <v>123.65</v>
      </c>
      <c r="S25" s="10">
        <f t="shared" si="10"/>
        <v>-0.261085215728457</v>
      </c>
      <c r="T25" s="10">
        <f t="shared" si="22"/>
        <v>9.179134654266069E-2</v>
      </c>
      <c r="U25" s="10">
        <f t="shared" si="11"/>
        <v>0.37350865511772269</v>
      </c>
    </row>
    <row r="28" spans="1:21" x14ac:dyDescent="0.2">
      <c r="A28" s="13" t="s">
        <v>25</v>
      </c>
      <c r="B28" s="14"/>
      <c r="C28" s="15"/>
      <c r="D28" s="13"/>
      <c r="E28" s="15"/>
    </row>
    <row r="30" spans="1:21" x14ac:dyDescent="0.2">
      <c r="A30" s="16" t="s">
        <v>24</v>
      </c>
    </row>
    <row r="31" spans="1:21" x14ac:dyDescent="0.2">
      <c r="A31" s="21" t="s">
        <v>26</v>
      </c>
      <c r="B31" s="18" t="s">
        <v>28</v>
      </c>
      <c r="C31" s="18" t="s">
        <v>31</v>
      </c>
      <c r="D31" s="18" t="s">
        <v>27</v>
      </c>
      <c r="E31" s="19"/>
      <c r="F31" s="19"/>
      <c r="G31" s="19"/>
      <c r="H31" s="19"/>
      <c r="I31" s="19"/>
      <c r="J31" s="19"/>
      <c r="K31" s="19"/>
      <c r="L31" s="19"/>
    </row>
    <row r="32" spans="1:21" x14ac:dyDescent="0.2">
      <c r="A32" s="20">
        <v>1</v>
      </c>
      <c r="B32" s="22" t="s">
        <v>53</v>
      </c>
      <c r="C32" s="22" t="s">
        <v>52</v>
      </c>
      <c r="D32" s="17" t="s">
        <v>58</v>
      </c>
    </row>
    <row r="33" spans="1:4" x14ac:dyDescent="0.2">
      <c r="A33" s="20">
        <v>2</v>
      </c>
      <c r="B33" s="22" t="s">
        <v>54</v>
      </c>
      <c r="C33" s="22" t="s">
        <v>55</v>
      </c>
      <c r="D33" s="17" t="s">
        <v>59</v>
      </c>
    </row>
    <row r="34" spans="1:4" x14ac:dyDescent="0.2">
      <c r="A34" s="20">
        <v>3</v>
      </c>
      <c r="B34" s="22" t="s">
        <v>57</v>
      </c>
      <c r="C34" s="22" t="s">
        <v>56</v>
      </c>
      <c r="D34" s="17" t="s">
        <v>58</v>
      </c>
    </row>
    <row r="35" spans="1:4" x14ac:dyDescent="0.2">
      <c r="A35" s="20">
        <v>4</v>
      </c>
      <c r="B35" s="22" t="s">
        <v>63</v>
      </c>
      <c r="C35" s="22" t="s">
        <v>64</v>
      </c>
      <c r="D35" s="17" t="s">
        <v>65</v>
      </c>
    </row>
    <row r="36" spans="1:4" x14ac:dyDescent="0.2">
      <c r="A36" s="20"/>
      <c r="B36" s="22"/>
      <c r="C36" s="22"/>
      <c r="D36" s="17"/>
    </row>
    <row r="37" spans="1:4" x14ac:dyDescent="0.2">
      <c r="A37" s="23"/>
    </row>
  </sheetData>
  <sortState ref="A3:U12">
    <sortCondition ref="A3"/>
  </sortState>
  <mergeCells count="2">
    <mergeCell ref="A1:U1"/>
    <mergeCell ref="A14:U14"/>
  </mergeCells>
  <phoneticPr fontId="7" type="noConversion"/>
  <conditionalFormatting sqref="U16">
    <cfRule type="expression" dxfId="19" priority="13">
      <formula>$U$16&gt;$U$3</formula>
    </cfRule>
  </conditionalFormatting>
  <conditionalFormatting sqref="U17">
    <cfRule type="expression" dxfId="18" priority="12">
      <formula>$U$17&gt;$U$4</formula>
    </cfRule>
  </conditionalFormatting>
  <conditionalFormatting sqref="U20">
    <cfRule type="expression" dxfId="17" priority="9">
      <formula>$U$20&gt;$U$7</formula>
    </cfRule>
  </conditionalFormatting>
  <conditionalFormatting sqref="U19">
    <cfRule type="expression" dxfId="16" priority="10">
      <formula>$U$19&gt;$U$6</formula>
    </cfRule>
  </conditionalFormatting>
  <conditionalFormatting sqref="U18">
    <cfRule type="expression" dxfId="15" priority="11">
      <formula>$U$18&gt;$U$5</formula>
    </cfRule>
  </conditionalFormatting>
  <conditionalFormatting sqref="U21">
    <cfRule type="expression" dxfId="14" priority="8">
      <formula>$U$21&gt;$U$8</formula>
    </cfRule>
  </conditionalFormatting>
  <conditionalFormatting sqref="U23">
    <cfRule type="expression" dxfId="13" priority="7">
      <formula>$U$23&gt;$U$10</formula>
    </cfRule>
  </conditionalFormatting>
  <conditionalFormatting sqref="U24">
    <cfRule type="expression" dxfId="12" priority="6">
      <formula>$U$24&gt;$U$11</formula>
    </cfRule>
  </conditionalFormatting>
  <conditionalFormatting sqref="U25">
    <cfRule type="expression" dxfId="11" priority="4">
      <formula>$U$25&gt;$U$12</formula>
    </cfRule>
  </conditionalFormatting>
  <conditionalFormatting sqref="U22">
    <cfRule type="expression" dxfId="10" priority="2">
      <formula>$U$22&gt;$U$9</formula>
    </cfRule>
  </conditionalFormatting>
  <conditionalFormatting sqref="U3">
    <cfRule type="expression" dxfId="9" priority="21">
      <formula>$U$3&gt;$U$16</formula>
    </cfRule>
  </conditionalFormatting>
  <conditionalFormatting sqref="U4">
    <cfRule type="expression" dxfId="8" priority="22">
      <formula>$U$4&gt;$U$17</formula>
    </cfRule>
  </conditionalFormatting>
  <conditionalFormatting sqref="U5">
    <cfRule type="expression" dxfId="7" priority="23">
      <formula>$U$5&gt;$U$18</formula>
    </cfRule>
  </conditionalFormatting>
  <conditionalFormatting sqref="U6">
    <cfRule type="expression" dxfId="6" priority="24">
      <formula>$U$6&gt;$U$19</formula>
    </cfRule>
  </conditionalFormatting>
  <conditionalFormatting sqref="U7">
    <cfRule type="expression" dxfId="5" priority="25">
      <formula>$U$7&gt;$U$20</formula>
    </cfRule>
  </conditionalFormatting>
  <conditionalFormatting sqref="U8">
    <cfRule type="expression" dxfId="4" priority="26">
      <formula>$U$8&gt;$U$21</formula>
    </cfRule>
  </conditionalFormatting>
  <conditionalFormatting sqref="U10">
    <cfRule type="expression" dxfId="3" priority="27">
      <formula>$U$10&gt;$U$23</formula>
    </cfRule>
  </conditionalFormatting>
  <conditionalFormatting sqref="U11">
    <cfRule type="expression" dxfId="2" priority="28">
      <formula>$U$11&gt;$U$24</formula>
    </cfRule>
  </conditionalFormatting>
  <conditionalFormatting sqref="U12">
    <cfRule type="expression" dxfId="1" priority="29">
      <formula>$U$12&gt;$U$25</formula>
    </cfRule>
  </conditionalFormatting>
  <conditionalFormatting sqref="U9">
    <cfRule type="expression" dxfId="0" priority="30">
      <formula>$U$9&gt;$U$22</formula>
    </cfRule>
  </conditionalFormatting>
  <pageMargins left="0.5" right="0.5" top="1" bottom="1" header="0.5" footer="0.5"/>
  <pageSetup scale="55" orientation="landscape" r:id="rId1"/>
  <headerFooter alignWithMargins="0">
    <oddHeader>&amp;L&amp;G&amp;R&amp;16Covered Call Corner</oddHeader>
    <oddFooter>&amp;LPrices during market hours on 09-11-2018 (bid prices shown)&amp;CContact: erik@frameworkinvesting.com&amp;R+01 646 801 2464 (T)</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showGridLines="0" workbookViewId="0">
      <selection activeCell="U8" sqref="U8"/>
    </sheetView>
  </sheetViews>
  <sheetFormatPr defaultColWidth="9.140625" defaultRowHeight="15" x14ac:dyDescent="0.25"/>
  <cols>
    <col min="1" max="16384" width="9.1406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Covered Call Corner 2018-09-11</vt:lpstr>
      <vt:lpstr>Disclaimer</vt:lpstr>
      <vt:lpstr>'Covered Call Corner 2018-09-11'!Print_Titles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cp:lastPrinted>2018-09-07T18:25:30Z</cp:lastPrinted>
  <dcterms:created xsi:type="dcterms:W3CDTF">2011-04-30T02:50:01Z</dcterms:created>
  <dcterms:modified xsi:type="dcterms:W3CDTF">2018-09-11T18:20:21Z</dcterms:modified>
</cp:coreProperties>
</file>