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ORCL - Oracle Corporation/"/>
    </mc:Choice>
  </mc:AlternateContent>
  <xr:revisionPtr revIDLastSave="85" documentId="8_{214899B5-C69F-43C0-A3E2-C1C36C7ACEA1}" xr6:coauthVersionLast="34" xr6:coauthVersionMax="34" xr10:uidLastSave="{EEC032E3-740E-462C-B4C5-350EE237FCEB}"/>
  <bookViews>
    <workbookView xWindow="0" yWindow="0" windowWidth="38400" windowHeight="15225" tabRatio="825" xr2:uid="{00000000-000D-0000-FFFF-FFFF00000000}"/>
  </bookViews>
  <sheets>
    <sheet name="Valuation Model" sheetId="1" r:id="rId1"/>
    <sheet name="Company Analysis" sheetId="19" r:id="rId2"/>
    <sheet name="New Annual and Rev Model" sheetId="32" r:id="rId3"/>
    <sheet name="Old Annual" sheetId="29" r:id="rId4"/>
    <sheet name="Graphing Data" sheetId="21" r:id="rId5"/>
    <sheet name="Revenue Chart" sheetId="22" r:id="rId6"/>
    <sheet name="Profit Chart" sheetId="23" r:id="rId7"/>
    <sheet name="ECF to OCP Chart" sheetId="25" r:id="rId8"/>
    <sheet name="ECF Breakdown Chart" sheetId="26" r:id="rId9"/>
    <sheet name="FCFO Chart" sheetId="27" r:id="rId10"/>
    <sheet name="Investment Efficacy Chart" sheetId="28" r:id="rId11"/>
    <sheet name="Valuation Histogram" sheetId="16" r:id="rId12"/>
    <sheet name="Histogram Data" sheetId="17" r:id="rId13"/>
    <sheet name="GDP Data" sheetId="20" r:id="rId14"/>
    <sheet name="Disclaimer" sheetId="18" r:id="rId15"/>
    <sheet name="PSW_Sheet" sheetId="11" state="veryHidden" r:id="rId16"/>
    <sheet name="_SSC" sheetId="12" state="veryHidden" r:id="rId17"/>
    <sheet name="_Options" sheetId="13" state="very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localSheetId="2" hidden="1">#REF!</definedName>
    <definedName name="_Fill" localSheetId="3" hidden="1">#REF!</definedName>
    <definedName name="_Fill" hidden="1">#REF!</definedName>
    <definedName name="_xlnm._FilterDatabase" localSheetId="12"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 localSheetId="2">[12]Assumptions!$V$2</definedName>
    <definedName name="_y1" localSheetId="3">[1]Assumptions!$V$2</definedName>
    <definedName name="_y1">[2]Assumptions!$V$2</definedName>
    <definedName name="AbnormalMultiple" localSheetId="2">'[12]Valuation Overview'!$J$15</definedName>
    <definedName name="AbnormalMultiple" localSheetId="3">'[1]Valuation Overview'!$J$15</definedName>
    <definedName name="AbnormalMultiple">'[2]Valuation Overview'!$J$15</definedName>
    <definedName name="AnalysisDate" localSheetId="2">'[12]Valuation Overview'!$D$8</definedName>
    <definedName name="AnalysisDate" localSheetId="3">'[1]Valuation Overview'!$D$8</definedName>
    <definedName name="AnalysisDate">'[2]Valuation Overview'!$D$8</definedName>
    <definedName name="ar_AutoRefresh">[3]arConfig_StkPrice!$B$5</definedName>
    <definedName name="ar_enabled">[3]arConfig_StkPrice!$B$3</definedName>
    <definedName name="BestCase" localSheetId="2">[11]Model!$K$20</definedName>
    <definedName name="BestCase" localSheetId="3">[4]Model!$K$20</definedName>
    <definedName name="BestCase">'Valuation Model'!$I$20</definedName>
    <definedName name="BoundLower" localSheetId="2">'[12]Valuation Overview'!$N$28</definedName>
    <definedName name="BoundLower" localSheetId="3">'[1]Valuation Overview'!$N$28</definedName>
    <definedName name="BoundLower">'[2]Valuation Overview'!$N$28</definedName>
    <definedName name="BoundUpper" localSheetId="2">'[12]Valuation Overview'!$N$27</definedName>
    <definedName name="BoundUpper" localSheetId="3">'[1]Valuation Overview'!$N$27</definedName>
    <definedName name="BoundUpper">'[2]Valuation Overview'!$N$27</definedName>
    <definedName name="bsEffectPerShare" localSheetId="2">[5]Model!$C$17</definedName>
    <definedName name="bsEffectPerShare" localSheetId="3">[5]Model!$C$17</definedName>
    <definedName name="bsEffectPerShare">[6]Model!$C$17</definedName>
    <definedName name="DCFExplicit" localSheetId="2">[12]Assumptions!$V$102:$Z$102</definedName>
    <definedName name="DCFExplicit" localSheetId="3">[1]Assumptions!$V$102:$Z$102</definedName>
    <definedName name="DCFExplicit">[2]Assumptions!$V$102:$Z$102</definedName>
    <definedName name="DCFLastAbnormal" localSheetId="2">[12]Assumptions!$Z$185</definedName>
    <definedName name="DCFLastAbnormal" localSheetId="3">[1]Assumptions!$Z$185</definedName>
    <definedName name="DCFLastAbnormal">[2]Assumptions!$Z$185</definedName>
    <definedName name="DCFLastExplicit" localSheetId="2">[12]Assumptions!$Z$102</definedName>
    <definedName name="DCFLastExplicit" localSheetId="3">[1]Assumptions!$Z$102</definedName>
    <definedName name="DCFLastExplicit">[2]Assumptions!$Z$102</definedName>
    <definedName name="DiscountRate" localSheetId="2">[7]Control!$L$9</definedName>
    <definedName name="DiscountRate" localSheetId="3">'[1]Valuation Overview'!$D$12</definedName>
    <definedName name="DiscountRate">'[2]Valuation Overview'!$D$12</definedName>
    <definedName name="DivYield" localSheetId="2">'[12]Valuation Overview'!$D$14</definedName>
    <definedName name="DivYield" localSheetId="3">'[1]Valuation Overview'!$D$14</definedName>
    <definedName name="DivYield">'[2]Valuation Overview'!$D$14</definedName>
    <definedName name="exp_best">[7]Control!$L$6</definedName>
    <definedName name="exp_likely">[7]Control!$J$6</definedName>
    <definedName name="exp_worst">[7]Control!$K$6</definedName>
    <definedName name="ExplicitYears" localSheetId="2">'[12]Valuation Overview'!$D$6</definedName>
    <definedName name="ExplicitYears" localSheetId="3">'[1]Valuation Overview'!$D$6</definedName>
    <definedName name="ExplicitYears">'[2]Valuation Overview'!$D$6</definedName>
    <definedName name="FairValue" localSheetId="2">'[12]Valuation Overview'!$O$10</definedName>
    <definedName name="FairValue" localSheetId="3">'[1]Valuation Overview'!$O$10</definedName>
    <definedName name="FairValue">'[2]Valuation Overview'!$O$10</definedName>
    <definedName name="GrowthRateAbnormal" localSheetId="2">'[12]Valuation Overview'!$J$13</definedName>
    <definedName name="GrowthRateAbnormal" localSheetId="3">'[1]Valuation Overview'!$J$13</definedName>
    <definedName name="GrowthRateAbnormal">'[2]Valuation Overview'!$J$13</definedName>
    <definedName name="GrowthYears" localSheetId="2">'[12]Valuation Overview'!$J$12</definedName>
    <definedName name="GrowthYears" localSheetId="3">'[1]Valuation Overview'!$J$12</definedName>
    <definedName name="GrowthYears">'[2]Valuation Overview'!$J$12</definedName>
    <definedName name="Inflation" localSheetId="2">'[12]Valuation Overview'!$D$15</definedName>
    <definedName name="Inflation" localSheetId="3">'[1]Valuation Overview'!$D$15</definedName>
    <definedName name="Inflation">'[2]Valuation Overview'!$D$15</definedName>
    <definedName name="iVol" localSheetId="2">[11]Model!$F$5</definedName>
    <definedName name="iVol" localSheetId="3">'[1]Valuation Overview'!$D$24</definedName>
    <definedName name="iVol">'[2]Valuation Overview'!$D$24</definedName>
    <definedName name="iVol2" localSheetId="2">[11]Model!$G$5</definedName>
    <definedName name="iVol2" localSheetId="3">'[1]Valuation Overview'!$D$25</definedName>
    <definedName name="iVol2">'[2]Valuation Overview'!$D$25</definedName>
    <definedName name="LikelyCase" localSheetId="2">[11]Model!$K$22</definedName>
    <definedName name="LikelyCase" localSheetId="3">[4]Model!$K$22</definedName>
    <definedName name="LikelyCase">[6]Model!$K$22</definedName>
    <definedName name="med_best">[7]Control!$L$7</definedName>
    <definedName name="med_likely">[7]Control!$J$7</definedName>
    <definedName name="med_worst">[7]Control!$K$7</definedName>
    <definedName name="NetDrift" localSheetId="2">[11]Model!$B$8</definedName>
    <definedName name="NetDrift" localSheetId="3">'[1]Valuation Overview'!$D$19</definedName>
    <definedName name="NetDrift">'[2]Valuation Overview'!$D$19</definedName>
    <definedName name="ocp_best">[7]Control!$L$5</definedName>
    <definedName name="ocp_likely">[7]Control!$J$5</definedName>
    <definedName name="ocp_worst">[7]Control!$K$5</definedName>
    <definedName name="OptionChain" localSheetId="2">'[12]Security Pricing Data'!$F$3:$I$17</definedName>
    <definedName name="OptionChain" localSheetId="3">'[1]Security Pricing Data'!$F$3:$I$17</definedName>
    <definedName name="OptionChain">'[2]Security Pricing Data'!$F$3:$I$17</definedName>
    <definedName name="OutstandingShares" localSheetId="2">'[12]Valuation Overview'!$D$17</definedName>
    <definedName name="OutstandingShares" localSheetId="3">'[1]Valuation Overview'!$D$17</definedName>
    <definedName name="OutstandingShares">'[2]Valuation Overview'!$D$17</definedName>
    <definedName name="PerpetualMultiple" localSheetId="2">'[12]Valuation Overview'!$J$22</definedName>
    <definedName name="PerpetualMultiple" localSheetId="3">'[1]Valuation Overview'!$J$22</definedName>
    <definedName name="PerpetualMultiple">'[2]Valuation Overview'!$J$22</definedName>
    <definedName name="price" localSheetId="2">[11]Model!$G$6</definedName>
    <definedName name="price" localSheetId="3">[4]Model!$G$6</definedName>
    <definedName name="price">'Valuation Model'!$G$2</definedName>
    <definedName name="ProfitScenario" localSheetId="2">[12]Assumptions!$BP$6</definedName>
    <definedName name="ProfitScenario" localSheetId="3">[1]Assumptions!$BP$6</definedName>
    <definedName name="ProfitScenario">[2]Assumptions!$BP$6</definedName>
    <definedName name="ProjectionY1" localSheetId="2">'[12]Valuation Overview'!$D$7</definedName>
    <definedName name="ProjectionY1" localSheetId="3">'[1]Valuation Overview'!$D$7</definedName>
    <definedName name="ProjectionY1">'[2]Valuation Overview'!$D$7</definedName>
    <definedName name="PSRatioData" localSheetId="2">[11]Data!$Q$2:$Q$2516</definedName>
    <definedName name="PSRatioData" localSheetId="3">[4]Data!$Q$2:$Q$2516</definedName>
    <definedName name="PSRatioData">[8]Data!$Q$2:$Q$2516</definedName>
    <definedName name="PSRHigh" localSheetId="2">[11]Model!$P$21</definedName>
    <definedName name="PSRHigh" localSheetId="3">[4]Model!$P$21</definedName>
    <definedName name="PSRHigh">'Valuation Model'!$P$21</definedName>
    <definedName name="PSRLow" localSheetId="2">[11]Model!$P$22</definedName>
    <definedName name="PSRLow" localSheetId="3">[4]Model!$P$22</definedName>
    <definedName name="PSRLow">'Valuation Model'!$P$22</definedName>
    <definedName name="rev_best">[7]Control!$L$4</definedName>
    <definedName name="rev_likely">[7]Control!$J$4</definedName>
    <definedName name="rev_worst">[7]Control!$K$4</definedName>
    <definedName name="RevScenario" localSheetId="2">[12]Assumptions!$BP$4</definedName>
    <definedName name="RevScenario" localSheetId="3">[1]Assumptions!$BP$4</definedName>
    <definedName name="RevScenario">[2]Assumptions!$BP$4</definedName>
    <definedName name="RiskFree" localSheetId="2">'[12]Valuation Overview'!$D$13</definedName>
    <definedName name="RiskFree" localSheetId="3">'[1]Valuation Overview'!$D$13</definedName>
    <definedName name="RiskFree">'[2]Valuation Overview'!$D$13</definedName>
    <definedName name="scaling" localSheetId="2">'[11]Histogram Data'!$E$1</definedName>
    <definedName name="scaling" localSheetId="3">'[9]Histogram Data'!$E$1</definedName>
    <definedName name="scaling">'Histogram Data'!$E$1</definedName>
    <definedName name="Scenario1" localSheetId="2">[11]Model!$Q$99</definedName>
    <definedName name="Scenario1" localSheetId="3">'[1]Valuation Overview'!$C$453</definedName>
    <definedName name="Scenario1">'Valuation Model'!$G$67</definedName>
    <definedName name="Scenario2" localSheetId="2">[11]Model!$Q$110</definedName>
    <definedName name="Scenario2" localSheetId="3">'[1]Valuation Overview'!$C$454</definedName>
    <definedName name="Scenario2">'Valuation Model'!$G$78</definedName>
    <definedName name="Scenario3" localSheetId="2">[11]Model!$Q$121</definedName>
    <definedName name="Scenario3" localSheetId="3">'[1]Valuation Overview'!$C$455</definedName>
    <definedName name="Scenario3">'Valuation Model'!$G$89</definedName>
    <definedName name="Scenario4" localSheetId="2">[11]Model!$Q$132</definedName>
    <definedName name="Scenario4" localSheetId="3">'[1]Valuation Overview'!$C$456</definedName>
    <definedName name="Scenario4">'Valuation Model'!$G$100</definedName>
    <definedName name="Scenario5" localSheetId="2">[11]Model!$Q$143</definedName>
    <definedName name="Scenario5" localSheetId="3">'[1]Valuation Overview'!$C$457</definedName>
    <definedName name="Scenario5">'Valuation Model'!$G$111</definedName>
    <definedName name="Scenario6" localSheetId="2">[11]Model!$Q$154</definedName>
    <definedName name="Scenario6" localSheetId="3">'[1]Valuation Overview'!$C$458</definedName>
    <definedName name="Scenario6">'Valuation Model'!$G$122</definedName>
    <definedName name="Scenario7" localSheetId="2">[11]Model!$Q$167</definedName>
    <definedName name="Scenario7" localSheetId="3">'[1]Valuation Overview'!$C$459</definedName>
    <definedName name="Scenario7">'Valuation Model'!$G$133</definedName>
    <definedName name="Scenario8" localSheetId="2">[11]Model!$Q$178</definedName>
    <definedName name="Scenario8" localSheetId="3">'[1]Valuation Overview'!$C$460</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[7]Control!$L$8</definedName>
    <definedName name="StockPriceData" localSheetId="2">[11]Data!$K$2:$K$2516</definedName>
    <definedName name="StockPriceData" localSheetId="3">[4]Data!$K$2:$K$2516</definedName>
    <definedName name="StockPriceData">[8]Data!$K$2:$K$2516</definedName>
    <definedName name="TerminalDayCount" localSheetId="2">[12]Assumptions!$Z$184</definedName>
    <definedName name="TerminalDayCount" localSheetId="3">[1]Assumptions!$Z$184</definedName>
    <definedName name="TerminalDayCount">[2]Assumptions!$Z$184</definedName>
    <definedName name="TerminalMethod" localSheetId="2">'[12]Valuation Overview'!$D$11</definedName>
    <definedName name="TerminalMethod" localSheetId="3">'[1]Valuation Overview'!$D$11</definedName>
    <definedName name="TerminalMethod">'[2]Valuation Overview'!$D$11</definedName>
    <definedName name="ticker" localSheetId="2">[11]Model!$B$2</definedName>
    <definedName name="ticker" localSheetId="3">[4]Model!$B$2</definedName>
    <definedName name="ticker">'Valuation Model'!$B$2</definedName>
    <definedName name="ValuationMethod" localSheetId="2">'[12]Valuation Overview'!$D$11</definedName>
    <definedName name="ValuationMethod" localSheetId="3">'[1]Valuation Overview'!$D$11</definedName>
    <definedName name="ValuationMethod">'[2]Valuation Overview'!$D$11</definedName>
    <definedName name="value1" localSheetId="3">[4]Model!$J$9</definedName>
    <definedName name="value1">[10]Model!$J$9</definedName>
    <definedName name="value2" localSheetId="3">[4]Model!$J$10</definedName>
    <definedName name="value2">[10]Model!$J$10</definedName>
    <definedName name="value3" localSheetId="3">[4]Model!$J$11</definedName>
    <definedName name="value3">[10]Model!$J$11</definedName>
    <definedName name="value4" localSheetId="3">[4]Model!$J$12</definedName>
    <definedName name="value4">[10]Model!$J$12</definedName>
    <definedName name="value5" localSheetId="3">[4]Model!$J$13</definedName>
    <definedName name="value5">[10]Model!$J$13</definedName>
    <definedName name="value6" localSheetId="3">[4]Model!$J$14</definedName>
    <definedName name="value6">[10]Model!$J$14</definedName>
    <definedName name="value7" localSheetId="3">[4]Model!$J$15</definedName>
    <definedName name="value7">[10]Model!$J$15</definedName>
    <definedName name="value8" localSheetId="3">[4]Model!$J$16</definedName>
    <definedName name="value8">[10]Model!$J$16</definedName>
    <definedName name="WorstCase" localSheetId="2">[11]Model!$K$21</definedName>
    <definedName name="WorstCase" localSheetId="3">[4]Model!$K$21</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 localSheetId="3">"total_long_term_debt"</definedName>
    <definedName name="YC_LTD">"long_term_debt"</definedName>
    <definedName name="YC_LTD_ANN" localSheetId="3">"total_long_term_debt_annual"</definedName>
    <definedName name="YC_LTD_ANN">"long_term_debt_annual"</definedName>
    <definedName name="YC_LTD_CURR">"current_portion_debt"</definedName>
    <definedName name="YC_LTD_CURR_ANN">"current_portion_debt_annual"</definedName>
    <definedName name="YC_LTD_TOT" localSheetId="3">"long_term_debt"</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 localSheetId="2">#REF!</definedName>
    <definedName name="YF_Attributes" localSheetId="3">#REF!</definedName>
    <definedName name="YF_Attributes">#REF!</definedName>
  </definedNames>
  <calcPr calcId="179021"/>
</workbook>
</file>

<file path=xl/calcChain.xml><?xml version="1.0" encoding="utf-8"?>
<calcChain xmlns="http://schemas.openxmlformats.org/spreadsheetml/2006/main">
  <c r="D8" i="1" l="1"/>
  <c r="E8" i="1"/>
  <c r="D9" i="1"/>
  <c r="C9" i="1"/>
  <c r="C8" i="1"/>
  <c r="D70" i="32"/>
  <c r="D61" i="32"/>
  <c r="C61" i="32"/>
  <c r="B61" i="32"/>
  <c r="D60" i="32"/>
  <c r="C60" i="32"/>
  <c r="B60" i="32"/>
  <c r="D59" i="32"/>
  <c r="C59" i="32"/>
  <c r="B59" i="32"/>
  <c r="E53" i="32"/>
  <c r="F53" i="32" s="1"/>
  <c r="G53" i="32" s="1"/>
  <c r="H53" i="32" s="1"/>
  <c r="I53" i="32" s="1"/>
  <c r="E51" i="32"/>
  <c r="F51" i="32" s="1"/>
  <c r="E47" i="32"/>
  <c r="F47" i="32" s="1"/>
  <c r="G47" i="32" s="1"/>
  <c r="H47" i="32" s="1"/>
  <c r="I47" i="32" s="1"/>
  <c r="E46" i="32"/>
  <c r="F46" i="32" s="1"/>
  <c r="G46" i="32" s="1"/>
  <c r="H46" i="32" s="1"/>
  <c r="I46" i="32" s="1"/>
  <c r="C33" i="32"/>
  <c r="D28" i="32"/>
  <c r="D71" i="32" s="1"/>
  <c r="C28" i="32"/>
  <c r="D35" i="32" s="1"/>
  <c r="B28" i="32"/>
  <c r="B71" i="32" s="1"/>
  <c r="D27" i="32"/>
  <c r="D34" i="32" s="1"/>
  <c r="C27" i="32"/>
  <c r="C70" i="32" s="1"/>
  <c r="B27" i="32"/>
  <c r="B70" i="32" s="1"/>
  <c r="D26" i="32"/>
  <c r="E45" i="32" s="1"/>
  <c r="F45" i="32" s="1"/>
  <c r="G45" i="32" s="1"/>
  <c r="H45" i="32" s="1"/>
  <c r="I45" i="32" s="1"/>
  <c r="C26" i="32"/>
  <c r="B26" i="32"/>
  <c r="D25" i="32"/>
  <c r="D32" i="32" s="1"/>
  <c r="C25" i="32"/>
  <c r="C32" i="32" s="1"/>
  <c r="B25" i="32"/>
  <c r="B69" i="32" s="1"/>
  <c r="G51" i="32" l="1"/>
  <c r="C69" i="32"/>
  <c r="D29" i="32"/>
  <c r="D33" i="32"/>
  <c r="E52" i="32"/>
  <c r="F52" i="32" s="1"/>
  <c r="G52" i="32" s="1"/>
  <c r="H52" i="32" s="1"/>
  <c r="I52" i="32" s="1"/>
  <c r="C34" i="32"/>
  <c r="C71" i="32"/>
  <c r="C29" i="32"/>
  <c r="C35" i="32"/>
  <c r="D69" i="32"/>
  <c r="E44" i="32"/>
  <c r="B29" i="32"/>
  <c r="E54" i="32"/>
  <c r="F54" i="32" s="1"/>
  <c r="G54" i="32" s="1"/>
  <c r="H54" i="32" s="1"/>
  <c r="I54" i="32" s="1"/>
  <c r="P55" i="29"/>
  <c r="Q54" i="29"/>
  <c r="T32" i="29"/>
  <c r="Q58" i="29"/>
  <c r="N32" i="29"/>
  <c r="M32" i="29"/>
  <c r="L32" i="29"/>
  <c r="K32" i="29"/>
  <c r="J32" i="29"/>
  <c r="I32" i="29"/>
  <c r="H32" i="29"/>
  <c r="G32" i="29"/>
  <c r="F32" i="29"/>
  <c r="E32" i="29"/>
  <c r="D32" i="29"/>
  <c r="C32" i="29"/>
  <c r="B32" i="29"/>
  <c r="T26" i="29"/>
  <c r="T70" i="29" s="1"/>
  <c r="U70" i="29" s="1"/>
  <c r="V70" i="29" s="1"/>
  <c r="W70" i="29" s="1"/>
  <c r="X70" i="29" s="1"/>
  <c r="R57" i="29"/>
  <c r="N26" i="29"/>
  <c r="O57" i="29" s="1"/>
  <c r="M26" i="29"/>
  <c r="L26" i="29"/>
  <c r="K26" i="29"/>
  <c r="J26" i="29"/>
  <c r="I26" i="29"/>
  <c r="H26" i="29"/>
  <c r="G26" i="29"/>
  <c r="F26" i="29"/>
  <c r="E26" i="29"/>
  <c r="P20" i="29"/>
  <c r="T19" i="29"/>
  <c r="R56" i="29"/>
  <c r="N19" i="29"/>
  <c r="M19" i="29"/>
  <c r="L19" i="29"/>
  <c r="K19" i="29"/>
  <c r="J19" i="29"/>
  <c r="I19" i="29"/>
  <c r="H19" i="29"/>
  <c r="G19" i="29"/>
  <c r="F19" i="29"/>
  <c r="E19" i="29"/>
  <c r="D19" i="29"/>
  <c r="C19" i="29"/>
  <c r="B19" i="29"/>
  <c r="T13" i="29"/>
  <c r="N13" i="29"/>
  <c r="S20" i="29"/>
  <c r="Q34" i="29"/>
  <c r="P34" i="29"/>
  <c r="O34" i="29"/>
  <c r="N7" i="29"/>
  <c r="M7" i="29"/>
  <c r="L7" i="29"/>
  <c r="K7" i="29"/>
  <c r="J7" i="29"/>
  <c r="I7" i="29"/>
  <c r="H7" i="29"/>
  <c r="H20" i="29" s="1"/>
  <c r="G7" i="29"/>
  <c r="F7" i="29"/>
  <c r="F34" i="29" s="1"/>
  <c r="E7" i="29"/>
  <c r="D7" i="29"/>
  <c r="C7" i="29"/>
  <c r="B7" i="29"/>
  <c r="B34" i="29" s="1"/>
  <c r="F55" i="32" l="1"/>
  <c r="E55" i="32"/>
  <c r="E56" i="32" s="1"/>
  <c r="F44" i="32"/>
  <c r="E48" i="32"/>
  <c r="E49" i="32" s="1"/>
  <c r="H51" i="32"/>
  <c r="G55" i="32"/>
  <c r="G56" i="32" s="1"/>
  <c r="E9" i="1" s="1"/>
  <c r="C34" i="29"/>
  <c r="K34" i="29"/>
  <c r="K58" i="29"/>
  <c r="D55" i="29"/>
  <c r="L20" i="29"/>
  <c r="C58" i="29"/>
  <c r="J34" i="29"/>
  <c r="L55" i="29"/>
  <c r="C56" i="29"/>
  <c r="D58" i="29"/>
  <c r="L58" i="29"/>
  <c r="N34" i="29"/>
  <c r="D34" i="29"/>
  <c r="H34" i="29"/>
  <c r="L34" i="29"/>
  <c r="D20" i="29"/>
  <c r="H55" i="29"/>
  <c r="T67" i="29"/>
  <c r="T82" i="29"/>
  <c r="S54" i="29"/>
  <c r="T84" i="29"/>
  <c r="U84" i="29" s="1"/>
  <c r="V84" i="29" s="1"/>
  <c r="W84" i="29" s="1"/>
  <c r="X84" i="29" s="1"/>
  <c r="T69" i="29"/>
  <c r="U69" i="29" s="1"/>
  <c r="V69" i="29" s="1"/>
  <c r="W69" i="29" s="1"/>
  <c r="X69" i="29" s="1"/>
  <c r="S56" i="29"/>
  <c r="T71" i="29"/>
  <c r="U71" i="29" s="1"/>
  <c r="V71" i="29" s="1"/>
  <c r="W71" i="29" s="1"/>
  <c r="X71" i="29" s="1"/>
  <c r="T86" i="29"/>
  <c r="U86" i="29" s="1"/>
  <c r="V86" i="29" s="1"/>
  <c r="W86" i="29" s="1"/>
  <c r="X86" i="29" s="1"/>
  <c r="S58" i="29"/>
  <c r="I58" i="29"/>
  <c r="M58" i="29"/>
  <c r="G56" i="29"/>
  <c r="F58" i="29"/>
  <c r="R58" i="29"/>
  <c r="E20" i="29"/>
  <c r="I20" i="29"/>
  <c r="M20" i="29"/>
  <c r="Q20" i="29"/>
  <c r="Q44" i="29" s="1"/>
  <c r="G34" i="29"/>
  <c r="S34" i="29"/>
  <c r="S44" i="29"/>
  <c r="R54" i="29"/>
  <c r="E55" i="29"/>
  <c r="I55" i="29"/>
  <c r="M55" i="29"/>
  <c r="Q55" i="29"/>
  <c r="D56" i="29"/>
  <c r="H56" i="29"/>
  <c r="L56" i="29"/>
  <c r="P56" i="29"/>
  <c r="L57" i="29"/>
  <c r="P57" i="29"/>
  <c r="G58" i="29"/>
  <c r="T85" i="29"/>
  <c r="U85" i="29" s="1"/>
  <c r="V85" i="29" s="1"/>
  <c r="W85" i="29" s="1"/>
  <c r="X85" i="29" s="1"/>
  <c r="R34" i="29"/>
  <c r="K56" i="29"/>
  <c r="O56" i="29"/>
  <c r="B20" i="29"/>
  <c r="F20" i="29"/>
  <c r="J20" i="29"/>
  <c r="N20" i="29"/>
  <c r="N44" i="29" s="1"/>
  <c r="R20" i="29"/>
  <c r="R44" i="29" s="1"/>
  <c r="P44" i="29"/>
  <c r="O54" i="29"/>
  <c r="F55" i="29"/>
  <c r="J55" i="29"/>
  <c r="N55" i="29"/>
  <c r="R55" i="29"/>
  <c r="E56" i="29"/>
  <c r="I56" i="29"/>
  <c r="M56" i="29"/>
  <c r="Q56" i="29"/>
  <c r="M57" i="29"/>
  <c r="Q57" i="29"/>
  <c r="H58" i="29"/>
  <c r="N58" i="29"/>
  <c r="S57" i="29"/>
  <c r="T7" i="29"/>
  <c r="C20" i="29"/>
  <c r="G20" i="29"/>
  <c r="K20" i="29"/>
  <c r="O20" i="29"/>
  <c r="O44" i="29" s="1"/>
  <c r="P58" i="29"/>
  <c r="E34" i="29"/>
  <c r="I34" i="29"/>
  <c r="M34" i="29"/>
  <c r="P54" i="29"/>
  <c r="C55" i="29"/>
  <c r="G55" i="29"/>
  <c r="K55" i="29"/>
  <c r="O55" i="29"/>
  <c r="F56" i="29"/>
  <c r="J56" i="29"/>
  <c r="N56" i="29"/>
  <c r="N57" i="29"/>
  <c r="E58" i="29"/>
  <c r="J58" i="29"/>
  <c r="O58" i="29"/>
  <c r="B2" i="19"/>
  <c r="B38" i="19" s="1"/>
  <c r="B39" i="19" s="1"/>
  <c r="C2" i="19"/>
  <c r="C38" i="19" s="1"/>
  <c r="C39" i="19" s="1"/>
  <c r="D2" i="19"/>
  <c r="D38" i="19"/>
  <c r="D39" i="19" s="1"/>
  <c r="E2" i="19"/>
  <c r="E38" i="19" s="1"/>
  <c r="E39" i="19" s="1"/>
  <c r="E40" i="19" s="1"/>
  <c r="F2" i="19"/>
  <c r="F38" i="19" s="1"/>
  <c r="F39" i="19" s="1"/>
  <c r="G2" i="19"/>
  <c r="G38" i="19" s="1"/>
  <c r="G39" i="19" s="1"/>
  <c r="H2" i="19"/>
  <c r="H38" i="19"/>
  <c r="H39" i="19" s="1"/>
  <c r="I2" i="19"/>
  <c r="I38" i="19" s="1"/>
  <c r="I39" i="19" s="1"/>
  <c r="J2" i="19"/>
  <c r="J38" i="19" s="1"/>
  <c r="J39" i="19" s="1"/>
  <c r="K2" i="19"/>
  <c r="K38" i="19" s="1"/>
  <c r="K39" i="19" s="1"/>
  <c r="C26" i="21"/>
  <c r="D26" i="21"/>
  <c r="E26" i="21"/>
  <c r="F26" i="21"/>
  <c r="G26" i="21"/>
  <c r="H26" i="21"/>
  <c r="I26" i="21"/>
  <c r="J26" i="21"/>
  <c r="K26" i="21"/>
  <c r="B26" i="21"/>
  <c r="G3" i="1"/>
  <c r="M34" i="21"/>
  <c r="N34" i="21"/>
  <c r="O34" i="21"/>
  <c r="P34" i="21"/>
  <c r="M35" i="21"/>
  <c r="N35" i="21"/>
  <c r="O35" i="21"/>
  <c r="P35" i="21"/>
  <c r="L35" i="21"/>
  <c r="L34" i="21"/>
  <c r="A41" i="2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c r="M15" i="21"/>
  <c r="N15" i="21"/>
  <c r="O15" i="21"/>
  <c r="P15" i="21"/>
  <c r="M14" i="21"/>
  <c r="N14" i="21"/>
  <c r="O14" i="21"/>
  <c r="P14" i="21"/>
  <c r="L14" i="21"/>
  <c r="L7" i="21"/>
  <c r="L6" i="21"/>
  <c r="C2" i="21"/>
  <c r="D2" i="21"/>
  <c r="E5" i="21" s="1"/>
  <c r="E2" i="21"/>
  <c r="F2" i="21"/>
  <c r="G2" i="21"/>
  <c r="G5" i="21" s="1"/>
  <c r="H2" i="21"/>
  <c r="I2" i="21"/>
  <c r="J2" i="21"/>
  <c r="J5" i="21" s="1"/>
  <c r="K2" i="21"/>
  <c r="K5" i="21" s="1"/>
  <c r="B2" i="21"/>
  <c r="F5" i="21"/>
  <c r="D1" i="21"/>
  <c r="D37" i="21" s="1"/>
  <c r="H1" i="21"/>
  <c r="H37" i="21" s="1"/>
  <c r="I1" i="21"/>
  <c r="I37" i="21" s="1"/>
  <c r="B1" i="21"/>
  <c r="B29" i="21" s="1"/>
  <c r="B37" i="21"/>
  <c r="H29" i="21"/>
  <c r="D9" i="21"/>
  <c r="D17" i="21" s="1"/>
  <c r="D21" i="21" s="1"/>
  <c r="K27" i="19"/>
  <c r="K27" i="21" s="1"/>
  <c r="J27" i="19"/>
  <c r="J27" i="21" s="1"/>
  <c r="I27" i="19"/>
  <c r="I27" i="21" s="1"/>
  <c r="H27" i="19"/>
  <c r="H27" i="21" s="1"/>
  <c r="G27" i="19"/>
  <c r="G27" i="21" s="1"/>
  <c r="F27" i="19"/>
  <c r="F27" i="21" s="1"/>
  <c r="E27" i="19"/>
  <c r="E27" i="21" s="1"/>
  <c r="D27" i="19"/>
  <c r="D27" i="21" s="1"/>
  <c r="C27" i="19"/>
  <c r="C27" i="21" s="1"/>
  <c r="B27" i="19"/>
  <c r="B27" i="21" s="1"/>
  <c r="K19" i="19"/>
  <c r="K28" i="19" s="1"/>
  <c r="J19" i="19"/>
  <c r="J22" i="21" s="1"/>
  <c r="I19" i="19"/>
  <c r="I22" i="21" s="1"/>
  <c r="H19" i="19"/>
  <c r="H22" i="21" s="1"/>
  <c r="G19" i="19"/>
  <c r="F19" i="19"/>
  <c r="F28" i="19" s="1"/>
  <c r="E19" i="19"/>
  <c r="E22" i="21" s="1"/>
  <c r="D19" i="19"/>
  <c r="D22" i="21" s="1"/>
  <c r="C19" i="19"/>
  <c r="B19" i="19"/>
  <c r="H17" i="19"/>
  <c r="D17" i="19"/>
  <c r="K11" i="19"/>
  <c r="K12" i="19" s="1"/>
  <c r="K10" i="21"/>
  <c r="K38" i="21" s="1"/>
  <c r="J11" i="19"/>
  <c r="J12" i="19" s="1"/>
  <c r="I11" i="19"/>
  <c r="I10" i="21" s="1"/>
  <c r="H11" i="19"/>
  <c r="H10" i="21" s="1"/>
  <c r="G11" i="19"/>
  <c r="G10" i="21" s="1"/>
  <c r="F11" i="19"/>
  <c r="F12" i="19" s="1"/>
  <c r="E11" i="19"/>
  <c r="D11" i="19"/>
  <c r="D10" i="21" s="1"/>
  <c r="C11" i="19"/>
  <c r="C10" i="21" s="1"/>
  <c r="C38" i="21" s="1"/>
  <c r="B11" i="19"/>
  <c r="B12" i="19" s="1"/>
  <c r="I8" i="19"/>
  <c r="E8" i="19"/>
  <c r="K6" i="19"/>
  <c r="J6" i="19"/>
  <c r="I6" i="19"/>
  <c r="H6" i="19"/>
  <c r="G6" i="19"/>
  <c r="K5" i="19"/>
  <c r="J5" i="19"/>
  <c r="I5" i="19"/>
  <c r="H5" i="19"/>
  <c r="G5" i="19"/>
  <c r="F5" i="19"/>
  <c r="E5" i="19"/>
  <c r="K4" i="19"/>
  <c r="J4" i="19"/>
  <c r="I4" i="19"/>
  <c r="H4" i="19"/>
  <c r="G4" i="19"/>
  <c r="F4" i="19"/>
  <c r="E4" i="19"/>
  <c r="D4" i="19"/>
  <c r="C4" i="19"/>
  <c r="I31" i="19"/>
  <c r="H31" i="19"/>
  <c r="D31" i="19"/>
  <c r="D28" i="19"/>
  <c r="D19" i="21" s="1"/>
  <c r="F10" i="21"/>
  <c r="F13" i="21" s="1"/>
  <c r="D8" i="19"/>
  <c r="H8" i="19"/>
  <c r="I17" i="19"/>
  <c r="B17" i="19"/>
  <c r="F17" i="19"/>
  <c r="J17" i="19"/>
  <c r="B31" i="19"/>
  <c r="F31" i="19"/>
  <c r="J31" i="19"/>
  <c r="E12" i="19"/>
  <c r="B8" i="19"/>
  <c r="F8" i="19"/>
  <c r="J8" i="19"/>
  <c r="H6" i="17"/>
  <c r="H10" i="17"/>
  <c r="H7" i="17"/>
  <c r="G7" i="17"/>
  <c r="G6" i="17"/>
  <c r="G10" i="17"/>
  <c r="E9" i="17" s="1"/>
  <c r="G8" i="17"/>
  <c r="G11" i="17"/>
  <c r="G9" i="17"/>
  <c r="G12" i="17"/>
  <c r="E5" i="17" s="1"/>
  <c r="G5" i="17"/>
  <c r="H5" i="17"/>
  <c r="C2" i="1"/>
  <c r="H8" i="17"/>
  <c r="E8" i="17" s="1"/>
  <c r="H9" i="17"/>
  <c r="H11" i="17"/>
  <c r="H12" i="17"/>
  <c r="J7" i="17"/>
  <c r="J8" i="17" s="1"/>
  <c r="J9" i="17" s="1"/>
  <c r="J10" i="17" s="1"/>
  <c r="J11" i="17" s="1"/>
  <c r="J12" i="17" s="1"/>
  <c r="J13" i="17" s="1"/>
  <c r="J14" i="17" s="1"/>
  <c r="J15" i="17" s="1"/>
  <c r="J16" i="17" s="1"/>
  <c r="J17" i="17" s="1"/>
  <c r="J18" i="17" s="1"/>
  <c r="J19" i="17" s="1"/>
  <c r="J20" i="17" s="1"/>
  <c r="J21" i="17" s="1"/>
  <c r="J22" i="17" s="1"/>
  <c r="J23" i="17" s="1"/>
  <c r="J24" i="17" s="1"/>
  <c r="J25" i="17" s="1"/>
  <c r="J26" i="17" s="1"/>
  <c r="J27" i="17" s="1"/>
  <c r="J28" i="17" s="1"/>
  <c r="J29" i="17" s="1"/>
  <c r="J30" i="17" s="1"/>
  <c r="J31" i="17" s="1"/>
  <c r="J32" i="17" s="1"/>
  <c r="J33" i="17" s="1"/>
  <c r="J34" i="17" s="1"/>
  <c r="J35" i="17" s="1"/>
  <c r="J36" i="17" s="1"/>
  <c r="J37" i="17" s="1"/>
  <c r="J38" i="17" s="1"/>
  <c r="J39" i="17" s="1"/>
  <c r="J40" i="17" s="1"/>
  <c r="J41" i="17" s="1"/>
  <c r="J42" i="17" s="1"/>
  <c r="J43" i="17" s="1"/>
  <c r="J44" i="17" s="1"/>
  <c r="J45" i="17" s="1"/>
  <c r="J46" i="17" s="1"/>
  <c r="J47" i="17" s="1"/>
  <c r="J48" i="17" s="1"/>
  <c r="J49" i="17" s="1"/>
  <c r="J50" i="17" s="1"/>
  <c r="J51" i="17" s="1"/>
  <c r="J52" i="17" s="1"/>
  <c r="J53" i="17" s="1"/>
  <c r="J54" i="17" s="1"/>
  <c r="J55" i="17" s="1"/>
  <c r="B51" i="1"/>
  <c r="B45" i="1"/>
  <c r="B46" i="1"/>
  <c r="C25" i="1"/>
  <c r="C42" i="1" s="1"/>
  <c r="B114" i="1"/>
  <c r="B115" i="1" s="1"/>
  <c r="B116" i="1" s="1"/>
  <c r="D25" i="1"/>
  <c r="D42" i="1" s="1"/>
  <c r="B92" i="1"/>
  <c r="E25" i="1"/>
  <c r="E42" i="1" s="1"/>
  <c r="B125" i="1"/>
  <c r="B126" i="1" s="1"/>
  <c r="B127" i="1" s="1"/>
  <c r="F25" i="1"/>
  <c r="B47" i="1" s="1"/>
  <c r="B58" i="1"/>
  <c r="B25" i="1"/>
  <c r="B42" i="1" s="1"/>
  <c r="B103" i="1"/>
  <c r="B104" i="1" s="1"/>
  <c r="B105" i="1" s="1"/>
  <c r="B136" i="1"/>
  <c r="B81" i="1"/>
  <c r="B82" i="1" s="1"/>
  <c r="B83" i="1" s="1"/>
  <c r="B70" i="1"/>
  <c r="B71" i="1" s="1"/>
  <c r="B72" i="1" s="1"/>
  <c r="B37" i="1"/>
  <c r="B38" i="1"/>
  <c r="B53" i="1" s="1"/>
  <c r="B36" i="1"/>
  <c r="I11" i="1"/>
  <c r="B26" i="1"/>
  <c r="B137" i="1"/>
  <c r="B138" i="1" s="1"/>
  <c r="D18" i="1"/>
  <c r="F85" i="1" s="1"/>
  <c r="D17" i="1"/>
  <c r="F140" i="1" s="1"/>
  <c r="E21" i="1"/>
  <c r="F129" i="1"/>
  <c r="F96" i="1"/>
  <c r="F63" i="1"/>
  <c r="E10" i="17" l="1"/>
  <c r="I28" i="19"/>
  <c r="H28" i="19"/>
  <c r="H19" i="21" s="1"/>
  <c r="G12" i="19"/>
  <c r="K29" i="19"/>
  <c r="C12" i="19"/>
  <c r="K31" i="19"/>
  <c r="C17" i="19"/>
  <c r="K8" i="19"/>
  <c r="C31" i="19"/>
  <c r="C8" i="19"/>
  <c r="C1" i="21"/>
  <c r="C29" i="21" s="1"/>
  <c r="F48" i="32"/>
  <c r="F49" i="32" s="1"/>
  <c r="G44" i="32"/>
  <c r="H55" i="32"/>
  <c r="H56" i="32" s="1"/>
  <c r="F9" i="1" s="1"/>
  <c r="I51" i="32"/>
  <c r="I55" i="32" s="1"/>
  <c r="I56" i="32" s="1"/>
  <c r="G9" i="1" s="1"/>
  <c r="F56" i="32"/>
  <c r="B52" i="1"/>
  <c r="B54" i="1" s="1"/>
  <c r="F107" i="1"/>
  <c r="E6" i="17"/>
  <c r="E7" i="17"/>
  <c r="E12" i="17"/>
  <c r="G8" i="19"/>
  <c r="C9" i="21"/>
  <c r="C17" i="21" s="1"/>
  <c r="C21" i="21" s="1"/>
  <c r="I9" i="21"/>
  <c r="I17" i="21" s="1"/>
  <c r="I21" i="21" s="1"/>
  <c r="L3" i="21"/>
  <c r="L4" i="21"/>
  <c r="B48" i="1"/>
  <c r="E11" i="17"/>
  <c r="J13" i="19"/>
  <c r="J41" i="19" s="1"/>
  <c r="E17" i="19"/>
  <c r="J10" i="21"/>
  <c r="J38" i="21" s="1"/>
  <c r="E28" i="19"/>
  <c r="E19" i="21" s="1"/>
  <c r="E31" i="19"/>
  <c r="C28" i="19"/>
  <c r="C19" i="21" s="1"/>
  <c r="G28" i="19"/>
  <c r="G19" i="21" s="1"/>
  <c r="C37" i="21"/>
  <c r="E1" i="21"/>
  <c r="B27" i="1"/>
  <c r="B28" i="1" s="1"/>
  <c r="B29" i="1" s="1"/>
  <c r="B43" i="1" s="1"/>
  <c r="G31" i="19"/>
  <c r="K22" i="21"/>
  <c r="G17" i="19"/>
  <c r="H5" i="21"/>
  <c r="D5" i="21"/>
  <c r="F118" i="1"/>
  <c r="F74" i="1"/>
  <c r="K19" i="21"/>
  <c r="B28" i="19"/>
  <c r="B19" i="21" s="1"/>
  <c r="I13" i="21"/>
  <c r="I38" i="21"/>
  <c r="B22" i="21"/>
  <c r="F18" i="21"/>
  <c r="H13" i="19"/>
  <c r="H41" i="19" s="1"/>
  <c r="F38" i="21"/>
  <c r="I29" i="19"/>
  <c r="G38" i="21"/>
  <c r="G18" i="21"/>
  <c r="F19" i="21"/>
  <c r="F32" i="19"/>
  <c r="F29" i="19"/>
  <c r="G13" i="19"/>
  <c r="G41" i="19" s="1"/>
  <c r="J28" i="19"/>
  <c r="I19" i="21"/>
  <c r="I14" i="19"/>
  <c r="I43" i="19" s="1"/>
  <c r="H12" i="19"/>
  <c r="F14" i="19"/>
  <c r="F43" i="19" s="1"/>
  <c r="B10" i="21"/>
  <c r="G22" i="21"/>
  <c r="F22" i="21"/>
  <c r="I13" i="19"/>
  <c r="I41" i="19" s="1"/>
  <c r="E10" i="21"/>
  <c r="C22" i="21"/>
  <c r="C13" i="19"/>
  <c r="C41" i="19" s="1"/>
  <c r="D13" i="21"/>
  <c r="D38" i="21"/>
  <c r="D18" i="21"/>
  <c r="H18" i="21"/>
  <c r="H38" i="21"/>
  <c r="D32" i="19"/>
  <c r="H32" i="19"/>
  <c r="K14" i="19"/>
  <c r="K43" i="19" s="1"/>
  <c r="D12" i="19"/>
  <c r="G13" i="21"/>
  <c r="I18" i="21"/>
  <c r="D29" i="19"/>
  <c r="I32" i="19"/>
  <c r="D13" i="19"/>
  <c r="D41" i="19" s="1"/>
  <c r="H15" i="19"/>
  <c r="H45" i="19" s="1"/>
  <c r="E14" i="19"/>
  <c r="E43" i="19" s="1"/>
  <c r="J14" i="19"/>
  <c r="J43" i="19" s="1"/>
  <c r="C18" i="21"/>
  <c r="K15" i="19"/>
  <c r="K45" i="19" s="1"/>
  <c r="H14" i="19"/>
  <c r="H43" i="19" s="1"/>
  <c r="J15" i="19"/>
  <c r="J45" i="19" s="1"/>
  <c r="H29" i="19"/>
  <c r="K32" i="19"/>
  <c r="E13" i="19"/>
  <c r="E41" i="19" s="1"/>
  <c r="E40" i="21" s="1"/>
  <c r="I12" i="19"/>
  <c r="G14" i="19"/>
  <c r="G43" i="19" s="1"/>
  <c r="G15" i="19"/>
  <c r="G45" i="19" s="1"/>
  <c r="K13" i="19"/>
  <c r="K41" i="19" s="1"/>
  <c r="F13" i="19"/>
  <c r="F41" i="19" s="1"/>
  <c r="I15" i="19"/>
  <c r="I45" i="19" s="1"/>
  <c r="K18" i="21"/>
  <c r="K6" i="21"/>
  <c r="K7" i="21"/>
  <c r="I5" i="21"/>
  <c r="B59" i="1"/>
  <c r="B61" i="1" s="1"/>
  <c r="B62" i="1" s="1"/>
  <c r="H13" i="21"/>
  <c r="K13" i="21"/>
  <c r="C13" i="21"/>
  <c r="C5" i="21"/>
  <c r="B13" i="21"/>
  <c r="B93" i="1"/>
  <c r="B94" i="1" s="1"/>
  <c r="B95" i="1" s="1"/>
  <c r="N47" i="29"/>
  <c r="N46" i="29"/>
  <c r="O46" i="29"/>
  <c r="O47" i="29"/>
  <c r="Q47" i="29"/>
  <c r="Q46" i="29"/>
  <c r="Q48" i="29" s="1"/>
  <c r="Q49" i="29" s="1"/>
  <c r="R46" i="29"/>
  <c r="R48" i="29" s="1"/>
  <c r="R49" i="29" s="1"/>
  <c r="R47" i="29"/>
  <c r="R50" i="29" s="1"/>
  <c r="R51" i="29" s="1"/>
  <c r="U67" i="29"/>
  <c r="S46" i="29"/>
  <c r="S48" i="29" s="1"/>
  <c r="S49" i="29" s="1"/>
  <c r="S47" i="29"/>
  <c r="S50" i="29" s="1"/>
  <c r="S51" i="29" s="1"/>
  <c r="P47" i="29"/>
  <c r="P50" i="29" s="1"/>
  <c r="P51" i="29" s="1"/>
  <c r="P46" i="29"/>
  <c r="P48" i="29" s="1"/>
  <c r="P49" i="29" s="1"/>
  <c r="Q50" i="29"/>
  <c r="Q51" i="29" s="1"/>
  <c r="T68" i="29"/>
  <c r="U68" i="29" s="1"/>
  <c r="V68" i="29" s="1"/>
  <c r="W68" i="29" s="1"/>
  <c r="X68" i="29" s="1"/>
  <c r="T83" i="29"/>
  <c r="U83" i="29" s="1"/>
  <c r="V83" i="29" s="1"/>
  <c r="W83" i="29" s="1"/>
  <c r="X83" i="29" s="1"/>
  <c r="S55" i="29"/>
  <c r="T34" i="29"/>
  <c r="T35" i="29" s="1"/>
  <c r="T20" i="29"/>
  <c r="U82" i="29"/>
  <c r="G40" i="19"/>
  <c r="K44" i="19"/>
  <c r="I42" i="19"/>
  <c r="I41" i="21" s="1"/>
  <c r="E42" i="19"/>
  <c r="D40" i="19"/>
  <c r="C40" i="19"/>
  <c r="G44" i="19"/>
  <c r="K40" i="19"/>
  <c r="J44" i="19"/>
  <c r="F42" i="19"/>
  <c r="G42" i="19"/>
  <c r="G41" i="21" s="1"/>
  <c r="I44" i="19"/>
  <c r="H44" i="19"/>
  <c r="F40" i="19"/>
  <c r="H42" i="19"/>
  <c r="J40" i="19"/>
  <c r="K42" i="19"/>
  <c r="H40" i="19"/>
  <c r="I40" i="19"/>
  <c r="J42" i="19"/>
  <c r="K17" i="19"/>
  <c r="D29" i="21"/>
  <c r="H9" i="21"/>
  <c r="H17" i="21" s="1"/>
  <c r="H21" i="21" s="1"/>
  <c r="I29" i="21"/>
  <c r="K1" i="21"/>
  <c r="G1" i="21"/>
  <c r="B9" i="21"/>
  <c r="B17" i="21" s="1"/>
  <c r="B21" i="21" s="1"/>
  <c r="J1" i="21"/>
  <c r="F1" i="21"/>
  <c r="F42" i="1"/>
  <c r="B106" i="1"/>
  <c r="B73" i="1"/>
  <c r="B84" i="1"/>
  <c r="B117" i="1"/>
  <c r="B139" i="1"/>
  <c r="B128" i="1"/>
  <c r="G29" i="19" l="1"/>
  <c r="E32" i="19"/>
  <c r="E33" i="19" s="1"/>
  <c r="E29" i="19"/>
  <c r="C29" i="19"/>
  <c r="J18" i="21"/>
  <c r="B60" i="1"/>
  <c r="G48" i="32"/>
  <c r="G49" i="32" s="1"/>
  <c r="H44" i="32"/>
  <c r="F41" i="21"/>
  <c r="C32" i="19"/>
  <c r="D34" i="19" s="1"/>
  <c r="J13" i="21"/>
  <c r="E37" i="21"/>
  <c r="E9" i="21"/>
  <c r="E17" i="21" s="1"/>
  <c r="E21" i="21" s="1"/>
  <c r="E29" i="21"/>
  <c r="L11" i="21"/>
  <c r="L31" i="21" s="1"/>
  <c r="G32" i="19"/>
  <c r="G33" i="19" s="1"/>
  <c r="L12" i="21"/>
  <c r="L32" i="21" s="1"/>
  <c r="B32" i="19"/>
  <c r="B29" i="19"/>
  <c r="E30" i="21"/>
  <c r="E33" i="21" s="1"/>
  <c r="K41" i="21"/>
  <c r="B18" i="21"/>
  <c r="B38" i="21"/>
  <c r="B39" i="21" s="1"/>
  <c r="C39" i="21" s="1"/>
  <c r="D39" i="21" s="1"/>
  <c r="E39" i="21" s="1"/>
  <c r="F39" i="21" s="1"/>
  <c r="G39" i="21" s="1"/>
  <c r="H39" i="21" s="1"/>
  <c r="I39" i="21" s="1"/>
  <c r="J39" i="21" s="1"/>
  <c r="K39" i="21" s="1"/>
  <c r="F33" i="19"/>
  <c r="F30" i="21"/>
  <c r="F33" i="21" s="1"/>
  <c r="E13" i="21"/>
  <c r="E38" i="21"/>
  <c r="E18" i="21"/>
  <c r="J29" i="19"/>
  <c r="J19" i="21"/>
  <c r="J32" i="19"/>
  <c r="E41" i="21"/>
  <c r="J41" i="21"/>
  <c r="K30" i="21"/>
  <c r="K33" i="21" s="1"/>
  <c r="K35" i="21" s="1"/>
  <c r="K33" i="19"/>
  <c r="I30" i="21"/>
  <c r="I33" i="21" s="1"/>
  <c r="I34" i="19"/>
  <c r="I33" i="19"/>
  <c r="H30" i="21"/>
  <c r="H33" i="21" s="1"/>
  <c r="H33" i="19"/>
  <c r="D33" i="19"/>
  <c r="F35" i="19"/>
  <c r="D30" i="21"/>
  <c r="D33" i="21" s="1"/>
  <c r="E34" i="19"/>
  <c r="C33" i="19"/>
  <c r="C30" i="21"/>
  <c r="C33" i="21" s="1"/>
  <c r="H41" i="21"/>
  <c r="K15" i="21"/>
  <c r="K14" i="21"/>
  <c r="T72" i="29"/>
  <c r="T73" i="29" s="1"/>
  <c r="U87" i="29"/>
  <c r="V82" i="29"/>
  <c r="T87" i="29"/>
  <c r="T88" i="29" s="1"/>
  <c r="U72" i="29"/>
  <c r="U73" i="29" s="1"/>
  <c r="N6" i="21" s="1"/>
  <c r="V67" i="29"/>
  <c r="I40" i="21"/>
  <c r="K40" i="21"/>
  <c r="F29" i="21"/>
  <c r="F37" i="21"/>
  <c r="F9" i="21"/>
  <c r="F17" i="21" s="1"/>
  <c r="F21" i="21" s="1"/>
  <c r="G9" i="21"/>
  <c r="G17" i="21" s="1"/>
  <c r="G21" i="21" s="1"/>
  <c r="G29" i="21"/>
  <c r="G37" i="21"/>
  <c r="H40" i="21"/>
  <c r="J29" i="21"/>
  <c r="J9" i="21"/>
  <c r="J17" i="21" s="1"/>
  <c r="J21" i="21" s="1"/>
  <c r="J37" i="21"/>
  <c r="K29" i="21"/>
  <c r="K37" i="21"/>
  <c r="L1" i="21"/>
  <c r="K9" i="21"/>
  <c r="K17" i="21" s="1"/>
  <c r="K21" i="21" s="1"/>
  <c r="F40" i="21"/>
  <c r="C40" i="21"/>
  <c r="J40" i="21"/>
  <c r="D40" i="21"/>
  <c r="G40" i="21"/>
  <c r="F34" i="19" l="1"/>
  <c r="H36" i="19"/>
  <c r="G35" i="19"/>
  <c r="G36" i="19"/>
  <c r="I36" i="19"/>
  <c r="H34" i="19"/>
  <c r="G34" i="19"/>
  <c r="B33" i="19"/>
  <c r="I35" i="19"/>
  <c r="G30" i="21"/>
  <c r="G33" i="21" s="1"/>
  <c r="E35" i="19"/>
  <c r="K36" i="19"/>
  <c r="H35" i="19"/>
  <c r="I44" i="32"/>
  <c r="I48" i="32" s="1"/>
  <c r="H48" i="32"/>
  <c r="H49" i="32" s="1"/>
  <c r="F8" i="1" s="1"/>
  <c r="C103" i="1"/>
  <c r="M6" i="21"/>
  <c r="C136" i="1"/>
  <c r="C125" i="1"/>
  <c r="C114" i="1"/>
  <c r="C70" i="1"/>
  <c r="M7" i="21"/>
  <c r="C26" i="1"/>
  <c r="C58" i="1"/>
  <c r="C81" i="1"/>
  <c r="C92" i="1"/>
  <c r="K35" i="19"/>
  <c r="M4" i="21"/>
  <c r="M3" i="21"/>
  <c r="K34" i="19"/>
  <c r="J36" i="19"/>
  <c r="C34" i="19"/>
  <c r="B30" i="21"/>
  <c r="B33" i="21" s="1"/>
  <c r="J30" i="21"/>
  <c r="J33" i="21" s="1"/>
  <c r="J33" i="19"/>
  <c r="K34" i="21"/>
  <c r="J35" i="19"/>
  <c r="J34" i="19"/>
  <c r="V72" i="29"/>
  <c r="V73" i="29" s="1"/>
  <c r="O6" i="21" s="1"/>
  <c r="W67" i="29"/>
  <c r="W82" i="29"/>
  <c r="V87" i="29"/>
  <c r="V88" i="29" s="1"/>
  <c r="O7" i="21" s="1"/>
  <c r="U88" i="29"/>
  <c r="N7" i="21" s="1"/>
  <c r="L29" i="21"/>
  <c r="L9" i="21"/>
  <c r="M1" i="21"/>
  <c r="I49" i="32" l="1"/>
  <c r="G8" i="1" s="1"/>
  <c r="C93" i="1"/>
  <c r="C94" i="1" s="1"/>
  <c r="C95" i="1" s="1"/>
  <c r="D92" i="1"/>
  <c r="I2" i="1"/>
  <c r="B5" i="17" s="1"/>
  <c r="D70" i="1"/>
  <c r="C71" i="1"/>
  <c r="C72" i="1" s="1"/>
  <c r="C73" i="1" s="1"/>
  <c r="D136" i="1"/>
  <c r="C137" i="1"/>
  <c r="C138" i="1" s="1"/>
  <c r="C139" i="1" s="1"/>
  <c r="N3" i="21"/>
  <c r="M11" i="21"/>
  <c r="M31" i="21" s="1"/>
  <c r="C82" i="1"/>
  <c r="C83" i="1" s="1"/>
  <c r="C84" i="1" s="1"/>
  <c r="D81" i="1"/>
  <c r="D103" i="1"/>
  <c r="C104" i="1"/>
  <c r="C105" i="1" s="1"/>
  <c r="C106" i="1" s="1"/>
  <c r="C27" i="1"/>
  <c r="D26" i="1"/>
  <c r="D125" i="1"/>
  <c r="C126" i="1"/>
  <c r="C127" i="1" s="1"/>
  <c r="C128" i="1" s="1"/>
  <c r="N4" i="21"/>
  <c r="M12" i="21"/>
  <c r="M32" i="21" s="1"/>
  <c r="D58" i="1"/>
  <c r="C59" i="1"/>
  <c r="C115" i="1"/>
  <c r="C116" i="1" s="1"/>
  <c r="C117" i="1" s="1"/>
  <c r="D114" i="1"/>
  <c r="W87" i="29"/>
  <c r="W88" i="29" s="1"/>
  <c r="P7" i="21" s="1"/>
  <c r="X82" i="29"/>
  <c r="X87" i="29" s="1"/>
  <c r="X88" i="29" s="1"/>
  <c r="W72" i="29"/>
  <c r="W73" i="29" s="1"/>
  <c r="X67" i="29"/>
  <c r="X72" i="29" s="1"/>
  <c r="N1" i="21"/>
  <c r="M29" i="21"/>
  <c r="M9" i="21"/>
  <c r="P6" i="21" l="1"/>
  <c r="I8" i="1"/>
  <c r="B10" i="17" s="1"/>
  <c r="D59" i="1"/>
  <c r="E58" i="1"/>
  <c r="E26" i="1"/>
  <c r="D27" i="1"/>
  <c r="D28" i="1" s="1"/>
  <c r="D29" i="1" s="1"/>
  <c r="D43" i="1" s="1"/>
  <c r="I9" i="1"/>
  <c r="B12" i="17" s="1"/>
  <c r="E136" i="1"/>
  <c r="D137" i="1"/>
  <c r="D138" i="1" s="1"/>
  <c r="D139" i="1" s="1"/>
  <c r="D93" i="1"/>
  <c r="D94" i="1" s="1"/>
  <c r="D95" i="1" s="1"/>
  <c r="E92" i="1"/>
  <c r="E114" i="1"/>
  <c r="D115" i="1"/>
  <c r="D116" i="1" s="1"/>
  <c r="D117" i="1" s="1"/>
  <c r="D126" i="1"/>
  <c r="D127" i="1" s="1"/>
  <c r="D128" i="1" s="1"/>
  <c r="E125" i="1"/>
  <c r="E103" i="1"/>
  <c r="D104" i="1"/>
  <c r="D105" i="1" s="1"/>
  <c r="D106" i="1" s="1"/>
  <c r="I3" i="1"/>
  <c r="B8" i="17" s="1"/>
  <c r="O4" i="21"/>
  <c r="N12" i="21"/>
  <c r="N32" i="21" s="1"/>
  <c r="C28" i="1"/>
  <c r="C29" i="1"/>
  <c r="C43" i="1" s="1"/>
  <c r="I5" i="1"/>
  <c r="B9" i="17" s="1"/>
  <c r="N11" i="21"/>
  <c r="N31" i="21" s="1"/>
  <c r="O3" i="21"/>
  <c r="I7" i="1"/>
  <c r="B11" i="17" s="1"/>
  <c r="C60" i="1"/>
  <c r="C61" i="1"/>
  <c r="C62" i="1" s="1"/>
  <c r="E81" i="1"/>
  <c r="D82" i="1"/>
  <c r="D83" i="1" s="1"/>
  <c r="D84" i="1" s="1"/>
  <c r="I6" i="1"/>
  <c r="B7" i="17" s="1"/>
  <c r="D71" i="1"/>
  <c r="D72" i="1" s="1"/>
  <c r="D73" i="1" s="1"/>
  <c r="E70" i="1"/>
  <c r="I4" i="1"/>
  <c r="B6" i="17" s="1"/>
  <c r="X73" i="29"/>
  <c r="N9" i="21"/>
  <c r="O1" i="21"/>
  <c r="N29" i="21"/>
  <c r="F114" i="1" l="1"/>
  <c r="F115" i="1" s="1"/>
  <c r="F116" i="1" s="1"/>
  <c r="E115" i="1"/>
  <c r="E116" i="1" s="1"/>
  <c r="E117" i="1" s="1"/>
  <c r="E137" i="1"/>
  <c r="E138" i="1" s="1"/>
  <c r="E139" i="1" s="1"/>
  <c r="F136" i="1"/>
  <c r="F137" i="1" s="1"/>
  <c r="F138" i="1" s="1"/>
  <c r="F58" i="1"/>
  <c r="F59" i="1" s="1"/>
  <c r="E59" i="1"/>
  <c r="F70" i="1"/>
  <c r="F71" i="1" s="1"/>
  <c r="F72" i="1" s="1"/>
  <c r="E71" i="1"/>
  <c r="E72" i="1" s="1"/>
  <c r="E73" i="1" s="1"/>
  <c r="F81" i="1"/>
  <c r="F82" i="1" s="1"/>
  <c r="F83" i="1" s="1"/>
  <c r="E82" i="1"/>
  <c r="E83" i="1" s="1"/>
  <c r="E84" i="1" s="1"/>
  <c r="P4" i="21"/>
  <c r="P12" i="21" s="1"/>
  <c r="P32" i="21" s="1"/>
  <c r="O12" i="21"/>
  <c r="O32" i="21" s="1"/>
  <c r="E126" i="1"/>
  <c r="E127" i="1" s="1"/>
  <c r="E128" i="1" s="1"/>
  <c r="F125" i="1"/>
  <c r="F126" i="1" s="1"/>
  <c r="F127" i="1" s="1"/>
  <c r="E93" i="1"/>
  <c r="E94" i="1" s="1"/>
  <c r="E95" i="1" s="1"/>
  <c r="F92" i="1"/>
  <c r="F93" i="1" s="1"/>
  <c r="F94" i="1" s="1"/>
  <c r="D60" i="1"/>
  <c r="D61" i="1"/>
  <c r="D62" i="1" s="1"/>
  <c r="F103" i="1"/>
  <c r="F104" i="1" s="1"/>
  <c r="F105" i="1" s="1"/>
  <c r="E104" i="1"/>
  <c r="E105" i="1" s="1"/>
  <c r="E106" i="1" s="1"/>
  <c r="P3" i="21"/>
  <c r="P11" i="21" s="1"/>
  <c r="P31" i="21" s="1"/>
  <c r="O11" i="21"/>
  <c r="O31" i="21" s="1"/>
  <c r="E27" i="1"/>
  <c r="E28" i="1" s="1"/>
  <c r="E29" i="1" s="1"/>
  <c r="E43" i="1" s="1"/>
  <c r="F26" i="1"/>
  <c r="O9" i="21"/>
  <c r="P1" i="21"/>
  <c r="O29" i="21"/>
  <c r="F84" i="1" l="1"/>
  <c r="G85" i="1" s="1"/>
  <c r="F86" i="1"/>
  <c r="F87" i="1" s="1"/>
  <c r="G87" i="1" s="1"/>
  <c r="F61" i="1"/>
  <c r="F60" i="1"/>
  <c r="F119" i="1"/>
  <c r="F120" i="1" s="1"/>
  <c r="G120" i="1" s="1"/>
  <c r="F117" i="1"/>
  <c r="G118" i="1" s="1"/>
  <c r="L16" i="1"/>
  <c r="F27" i="1"/>
  <c r="F28" i="1" s="1"/>
  <c r="F29" i="1" s="1"/>
  <c r="F130" i="1"/>
  <c r="F131" i="1" s="1"/>
  <c r="G131" i="1" s="1"/>
  <c r="F128" i="1"/>
  <c r="G129" i="1" s="1"/>
  <c r="E61" i="1"/>
  <c r="E62" i="1" s="1"/>
  <c r="E60" i="1"/>
  <c r="F108" i="1"/>
  <c r="F109" i="1" s="1"/>
  <c r="G109" i="1" s="1"/>
  <c r="F106" i="1"/>
  <c r="G107" i="1" s="1"/>
  <c r="F97" i="1"/>
  <c r="F98" i="1" s="1"/>
  <c r="G98" i="1" s="1"/>
  <c r="F95" i="1"/>
  <c r="G96" i="1" s="1"/>
  <c r="F141" i="1"/>
  <c r="F142" i="1" s="1"/>
  <c r="G142" i="1" s="1"/>
  <c r="F139" i="1"/>
  <c r="G140" i="1" s="1"/>
  <c r="F75" i="1"/>
  <c r="F76" i="1" s="1"/>
  <c r="G76" i="1" s="1"/>
  <c r="F73" i="1"/>
  <c r="P29" i="21"/>
  <c r="P9" i="21"/>
  <c r="G95" i="1" l="1"/>
  <c r="G99" i="1" s="1"/>
  <c r="G100" i="1" s="1"/>
  <c r="K5" i="1" s="1"/>
  <c r="C9" i="17" s="1"/>
  <c r="G106" i="1"/>
  <c r="G110" i="1" s="1"/>
  <c r="G111" i="1" s="1"/>
  <c r="K6" i="1" s="1"/>
  <c r="C7" i="17" s="1"/>
  <c r="G139" i="1"/>
  <c r="G143" i="1" s="1"/>
  <c r="G144" i="1" s="1"/>
  <c r="K9" i="1" s="1"/>
  <c r="C12" i="17" s="1"/>
  <c r="G117" i="1"/>
  <c r="G121" i="1" s="1"/>
  <c r="G122" i="1" s="1"/>
  <c r="K7" i="1" s="1"/>
  <c r="C11" i="17" s="1"/>
  <c r="G128" i="1"/>
  <c r="G132" i="1" s="1"/>
  <c r="G133" i="1" s="1"/>
  <c r="K8" i="1" s="1"/>
  <c r="C10" i="17" s="1"/>
  <c r="F43" i="1"/>
  <c r="B49" i="1"/>
  <c r="B50" i="1" s="1"/>
  <c r="D21" i="1" s="1"/>
  <c r="G74" i="1"/>
  <c r="G73" i="1"/>
  <c r="F64" i="1"/>
  <c r="F65" i="1" s="1"/>
  <c r="G65" i="1" s="1"/>
  <c r="F62" i="1"/>
  <c r="G63" i="1" s="1"/>
  <c r="L17" i="1"/>
  <c r="G84" i="1"/>
  <c r="G88" i="1" s="1"/>
  <c r="G89" i="1" s="1"/>
  <c r="K4" i="1" s="1"/>
  <c r="C6" i="17" s="1"/>
  <c r="B21" i="1" l="1"/>
  <c r="C21" i="1"/>
  <c r="G77" i="1"/>
  <c r="G78" i="1" s="1"/>
  <c r="K3" i="1" s="1"/>
  <c r="C8" i="17" s="1"/>
  <c r="G62" i="1"/>
  <c r="G66" i="1" s="1"/>
  <c r="G67" i="1" s="1"/>
  <c r="K2" i="1" s="1"/>
  <c r="C5" i="17" s="1"/>
  <c r="B2" i="17" l="1"/>
  <c r="B1" i="17"/>
  <c r="F21" i="1"/>
  <c r="K32" i="17" l="1"/>
  <c r="K46" i="17"/>
  <c r="K24" i="17"/>
  <c r="K21" i="17"/>
  <c r="K17" i="17"/>
  <c r="K39" i="17"/>
  <c r="K49" i="17"/>
  <c r="K34" i="17"/>
  <c r="K47" i="17"/>
  <c r="K5" i="17"/>
  <c r="K36" i="17"/>
  <c r="K16" i="17"/>
  <c r="K38" i="17"/>
  <c r="K14" i="17"/>
  <c r="K27" i="17"/>
  <c r="K6" i="17"/>
  <c r="K53" i="17"/>
  <c r="K40" i="17"/>
  <c r="K19" i="17"/>
  <c r="K48" i="17"/>
  <c r="K37" i="17"/>
  <c r="K9" i="17"/>
  <c r="K12" i="17"/>
  <c r="K33" i="17"/>
  <c r="K28" i="17"/>
  <c r="K30" i="17"/>
  <c r="K50" i="17"/>
  <c r="K52" i="17"/>
  <c r="K43" i="17"/>
  <c r="K29" i="17"/>
  <c r="K26" i="17"/>
  <c r="K13" i="17"/>
  <c r="K54" i="17"/>
  <c r="K15" i="17"/>
  <c r="K41" i="17"/>
  <c r="K22" i="17"/>
  <c r="K51" i="17"/>
  <c r="K42" i="17"/>
  <c r="K7" i="17"/>
  <c r="K55" i="17"/>
  <c r="K18" i="17"/>
  <c r="K20" i="17"/>
  <c r="K35" i="17"/>
  <c r="K11" i="17"/>
  <c r="K45" i="17"/>
  <c r="K25" i="17"/>
  <c r="K8" i="17"/>
  <c r="K23" i="17"/>
  <c r="K31" i="17"/>
  <c r="K10" i="17"/>
  <c r="K44" i="17"/>
  <c r="C22" i="1"/>
  <c r="D22" i="1"/>
  <c r="L18" i="1"/>
  <c r="B22" i="1"/>
  <c r="E22" i="1"/>
  <c r="I12" i="1"/>
  <c r="N23" i="17" l="1"/>
  <c r="O23" i="17" s="1"/>
  <c r="N55" i="17"/>
  <c r="O55" i="17" s="1"/>
  <c r="N13" i="17"/>
  <c r="O13" i="17" s="1"/>
  <c r="N33" i="17"/>
  <c r="O33" i="17" s="1"/>
  <c r="N6" i="17"/>
  <c r="O6" i="17" s="1"/>
  <c r="N16" i="17"/>
  <c r="O16" i="17" s="1"/>
  <c r="N34" i="17"/>
  <c r="O34" i="17" s="1"/>
  <c r="N44" i="17"/>
  <c r="O44" i="17" s="1"/>
  <c r="N8" i="17"/>
  <c r="O8" i="17" s="1"/>
  <c r="N35" i="17"/>
  <c r="O35" i="17" s="1"/>
  <c r="N7" i="17"/>
  <c r="O7" i="17" s="1"/>
  <c r="N41" i="17"/>
  <c r="O41" i="17" s="1"/>
  <c r="N26" i="17"/>
  <c r="O26" i="17" s="1"/>
  <c r="N50" i="17"/>
  <c r="O50" i="17" s="1"/>
  <c r="N12" i="17"/>
  <c r="O12" i="17" s="1"/>
  <c r="N19" i="17"/>
  <c r="O19" i="17" s="1"/>
  <c r="N27" i="17"/>
  <c r="O27" i="17" s="1"/>
  <c r="N36" i="17"/>
  <c r="O36" i="17" s="1"/>
  <c r="N49" i="17"/>
  <c r="O49" i="17" s="1"/>
  <c r="N24" i="17"/>
  <c r="O24" i="17" s="1"/>
  <c r="N10" i="17"/>
  <c r="O10" i="17" s="1"/>
  <c r="N25" i="17"/>
  <c r="O25" i="17" s="1"/>
  <c r="N20" i="17"/>
  <c r="O20" i="17" s="1"/>
  <c r="N42" i="17"/>
  <c r="O42" i="17" s="1"/>
  <c r="N15" i="17"/>
  <c r="O15" i="17" s="1"/>
  <c r="N29" i="17"/>
  <c r="O29" i="17" s="1"/>
  <c r="D6" i="17"/>
  <c r="D12" i="17"/>
  <c r="D9" i="17"/>
  <c r="D10" i="17"/>
  <c r="D7" i="17"/>
  <c r="D11" i="17"/>
  <c r="N30" i="17"/>
  <c r="O30" i="17" s="1"/>
  <c r="D5" i="17"/>
  <c r="D8" i="17"/>
  <c r="N9" i="17"/>
  <c r="O9" i="17" s="1"/>
  <c r="N40" i="17"/>
  <c r="O40" i="17" s="1"/>
  <c r="N14" i="17"/>
  <c r="O14" i="17" s="1"/>
  <c r="N5" i="17"/>
  <c r="O5" i="17" s="1"/>
  <c r="N39" i="17"/>
  <c r="O39" i="17" s="1"/>
  <c r="N46" i="17"/>
  <c r="O46" i="17" s="1"/>
  <c r="N11" i="17"/>
  <c r="O11" i="17" s="1"/>
  <c r="N22" i="17"/>
  <c r="O22" i="17" s="1"/>
  <c r="N52" i="17"/>
  <c r="O52" i="17" s="1"/>
  <c r="N48" i="17"/>
  <c r="O48" i="17" s="1"/>
  <c r="N21" i="17"/>
  <c r="O21" i="17" s="1"/>
  <c r="N31" i="17"/>
  <c r="O31" i="17" s="1"/>
  <c r="N45" i="17"/>
  <c r="O45" i="17" s="1"/>
  <c r="N18" i="17"/>
  <c r="O18" i="17" s="1"/>
  <c r="N51" i="17"/>
  <c r="O51" i="17" s="1"/>
  <c r="N54" i="17"/>
  <c r="O54" i="17" s="1"/>
  <c r="N43" i="17"/>
  <c r="O43" i="17" s="1"/>
  <c r="N28" i="17"/>
  <c r="O28" i="17" s="1"/>
  <c r="N37" i="17"/>
  <c r="O37" i="17" s="1"/>
  <c r="N53" i="17"/>
  <c r="O53" i="17" s="1"/>
  <c r="N38" i="17"/>
  <c r="O38" i="17" s="1"/>
  <c r="N47" i="17"/>
  <c r="O47" i="17" s="1"/>
  <c r="N17" i="17"/>
  <c r="O17" i="17" s="1"/>
  <c r="N32" i="17"/>
  <c r="O32" i="17" s="1"/>
  <c r="M38" i="17" l="1"/>
  <c r="L39" i="17"/>
  <c r="M54" i="17"/>
  <c r="M18" i="17"/>
  <c r="M45" i="17"/>
  <c r="M9" i="17"/>
  <c r="M32" i="17"/>
  <c r="M22" i="17"/>
  <c r="L53" i="17"/>
  <c r="M43" i="17"/>
  <c r="L31" i="17"/>
  <c r="L52" i="17"/>
  <c r="M5" i="17"/>
  <c r="L11" i="17"/>
  <c r="M55" i="17"/>
  <c r="L33" i="17"/>
  <c r="M49" i="17"/>
  <c r="L19" i="17"/>
  <c r="M12" i="17"/>
  <c r="M41" i="17"/>
  <c r="L7" i="17"/>
  <c r="L13" i="17"/>
  <c r="L47" i="17"/>
  <c r="L28" i="17"/>
  <c r="L48" i="17"/>
  <c r="M52" i="17"/>
  <c r="L46" i="17"/>
  <c r="M39" i="17"/>
  <c r="M15" i="17"/>
  <c r="M42" i="17"/>
  <c r="L10" i="17"/>
  <c r="L24" i="17"/>
  <c r="L27" i="17"/>
  <c r="M19" i="17"/>
  <c r="L26" i="17"/>
  <c r="L41" i="17"/>
  <c r="M8" i="17"/>
  <c r="M44" i="17"/>
  <c r="L6" i="17"/>
  <c r="M33" i="17"/>
  <c r="L23" i="17"/>
  <c r="L38" i="17"/>
  <c r="L45" i="17"/>
  <c r="L40" i="17"/>
  <c r="L9" i="17"/>
  <c r="M30" i="17"/>
  <c r="L37" i="17"/>
  <c r="M28" i="17"/>
  <c r="M51" i="17"/>
  <c r="L18" i="17"/>
  <c r="M21" i="17"/>
  <c r="M48" i="17"/>
  <c r="M11" i="17"/>
  <c r="M46" i="17"/>
  <c r="L14" i="17"/>
  <c r="M40" i="17"/>
  <c r="L29" i="17"/>
  <c r="L15" i="17"/>
  <c r="L25" i="17"/>
  <c r="M10" i="17"/>
  <c r="M36" i="17"/>
  <c r="M27" i="17"/>
  <c r="L50" i="17"/>
  <c r="M26" i="17"/>
  <c r="M35" i="17"/>
  <c r="L8" i="17"/>
  <c r="M16" i="17"/>
  <c r="M6" i="17"/>
  <c r="L55" i="17"/>
  <c r="M23" i="17"/>
  <c r="L42" i="17"/>
  <c r="L20" i="17"/>
  <c r="M24" i="17"/>
  <c r="L44" i="17"/>
  <c r="M34" i="17"/>
  <c r="L43" i="17"/>
  <c r="L17" i="17"/>
  <c r="M47" i="17"/>
  <c r="L32" i="17"/>
  <c r="M17" i="17"/>
  <c r="M53" i="17"/>
  <c r="M37" i="17"/>
  <c r="L54" i="17"/>
  <c r="L51" i="17"/>
  <c r="M31" i="17"/>
  <c r="L21" i="17"/>
  <c r="L22" i="17"/>
  <c r="L5" i="17"/>
  <c r="M14" i="17"/>
  <c r="L30" i="17"/>
  <c r="M29" i="17"/>
  <c r="M20" i="17"/>
  <c r="M25" i="17"/>
  <c r="L49" i="17"/>
  <c r="L36" i="17"/>
  <c r="L12" i="17"/>
  <c r="M50" i="17"/>
  <c r="M7" i="17"/>
  <c r="L35" i="17"/>
  <c r="L34" i="17"/>
  <c r="L16" i="17"/>
  <c r="M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Erik Kobayashi-Solomon:</t>
        </r>
        <r>
          <rPr>
            <sz val="9"/>
            <color indexed="81"/>
            <rFont val="Tahoma"/>
            <family val="2"/>
          </rPr>
          <t xml:space="preserve">
We usually recommend 10% for a large cap firm and 12% for a small cap one.</t>
        </r>
      </text>
    </comment>
    <comment ref="G4" authorId="0" shapeId="0" xr:uid="{5FD99AFD-AA42-499A-86F5-C1E59208BC73}">
      <text>
        <r>
          <rPr>
            <b/>
            <sz val="9"/>
            <color indexed="81"/>
            <rFont val="Tahoma"/>
            <charset val="1"/>
          </rPr>
          <t>Erik Kobayashi-Solomon:</t>
        </r>
        <r>
          <rPr>
            <sz val="9"/>
            <color indexed="81"/>
            <rFont val="Tahoma"/>
            <charset val="1"/>
          </rPr>
          <t xml:space="preserve">
June 15, 2018 10-K</t>
        </r>
      </text>
    </comment>
    <comment ref="A8" authorId="0" shapeId="0" xr:uid="{00000000-0006-0000-0000-00000300000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xr:uid="{00000000-0006-0000-0000-00000400000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xr:uid="{00000000-0006-0000-0000-00000500000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A25" authorId="0" shapeId="0" xr:uid="{00000000-0006-0000-0100-000007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K1" authorId="0" shapeId="0" xr:uid="{F4E0F56D-5B39-4E42-A654-DF0ED3842E5F}">
      <text>
        <r>
          <rPr>
            <b/>
            <sz val="9"/>
            <color indexed="81"/>
            <rFont val="Tahoma"/>
            <family val="2"/>
          </rPr>
          <t>Erik Kobayashi-Solomon:</t>
        </r>
        <r>
          <rPr>
            <sz val="9"/>
            <color indexed="81"/>
            <rFont val="Tahoma"/>
            <family val="2"/>
          </rPr>
          <t xml:space="preserve">
SUNW acquisition in Jan 2010.</t>
        </r>
      </text>
    </comment>
    <comment ref="S7" authorId="0" shapeId="0" xr:uid="{9AE1D96D-25B3-426F-B057-636A30DC2AB0}">
      <text>
        <r>
          <rPr>
            <b/>
            <sz val="9"/>
            <color indexed="81"/>
            <rFont val="Tahoma"/>
            <family val="2"/>
          </rPr>
          <t>Erik Kobayashi-Solomon:</t>
        </r>
        <r>
          <rPr>
            <sz val="9"/>
            <color indexed="81"/>
            <rFont val="Tahoma"/>
            <family val="2"/>
          </rPr>
          <t xml:space="preserve">
9 months value here.</t>
        </r>
      </text>
    </comment>
    <comment ref="T7" authorId="0" shapeId="0" xr:uid="{FF30A049-23A9-4A56-BC57-711F2D572B4F}">
      <text>
        <r>
          <rPr>
            <b/>
            <sz val="9"/>
            <color indexed="81"/>
            <rFont val="Tahoma"/>
            <family val="2"/>
          </rPr>
          <t>Erik Kobayashi-Solomon:</t>
        </r>
        <r>
          <rPr>
            <sz val="9"/>
            <color indexed="81"/>
            <rFont val="Tahoma"/>
            <family val="2"/>
          </rPr>
          <t xml:space="preserve">
Extrapolation to full year here.</t>
        </r>
      </text>
    </comment>
  </commentList>
</comments>
</file>

<file path=xl/sharedStrings.xml><?xml version="1.0" encoding="utf-8"?>
<sst xmlns="http://schemas.openxmlformats.org/spreadsheetml/2006/main" count="506" uniqueCount="248">
  <si>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</si>
  <si>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</si>
  <si>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</si>
  <si>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</si>
  <si>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</si>
  <si>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</si>
  <si>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</si>
  <si>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</si>
  <si>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</si>
  <si>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</si>
  <si>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</si>
  <si>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</si>
  <si>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</si>
  <si>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</si>
  <si>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</si>
  <si>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</si>
  <si>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</si>
  <si>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</si>
  <si>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</si>
  <si>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</si>
  <si>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</si>
  <si>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</si>
  <si>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</si>
  <si>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</si>
  <si>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</si>
  <si>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</si>
  <si>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</si>
  <si>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</si>
  <si>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</si>
  <si>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</si>
  <si>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</si>
  <si>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</si>
  <si>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</si>
  <si>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</si>
  <si>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</si>
  <si>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</si>
  <si>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</si>
  <si>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</si>
  <si>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</si>
  <si>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</si>
  <si>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</si>
  <si>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</si>
  <si>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</si>
  <si>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</si>
  <si>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</si>
  <si>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</si>
  <si>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</si>
  <si>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</si>
  <si>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</si>
  <si>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</si>
  <si>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</si>
  <si>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</si>
  <si>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</si>
  <si>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</si>
  <si>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</si>
  <si>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</si>
  <si>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</si>
  <si>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</si>
  <si>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</si>
  <si>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</si>
  <si>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</si>
  <si>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</si>
  <si>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</si>
  <si>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</si>
  <si>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</si>
  <si>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</si>
  <si>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</si>
  <si>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</si>
  <si>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</si>
  <si>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</si>
  <si>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</si>
  <si>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</si>
  <si>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</si>
  <si>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</si>
  <si>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</si>
  <si>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</si>
  <si>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</si>
  <si>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</si>
  <si>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</si>
  <si>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</si>
  <si>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</si>
  <si>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</si>
  <si>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</si>
  <si>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</si>
  <si>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</si>
  <si>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</si>
  <si>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</si>
  <si>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</si>
  <si>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</si>
  <si>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</si>
  <si>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</si>
  <si>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</si>
  <si>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</si>
  <si>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</si>
  <si>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</si>
  <si>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</si>
  <si>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</si>
  <si>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</si>
  <si>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</si>
  <si>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</si>
  <si>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</si>
  <si>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</si>
  <si>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</si>
  <si>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</si>
  <si>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</si>
  <si>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</si>
  <si>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</si>
  <si>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</si>
  <si>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</si>
  <si>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</si>
  <si>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</si>
  <si>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</si>
  <si>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</si>
  <si>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</si>
  <si>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</si>
  <si>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</si>
  <si>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</si>
  <si>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</si>
  <si>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</si>
  <si>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</si>
  <si>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</si>
  <si>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</si>
  <si>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</si>
  <si>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</si>
  <si>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</si>
  <si>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</si>
  <si>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</si>
  <si>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</si>
  <si>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</si>
  <si>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</si>
  <si>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</si>
  <si>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</si>
  <si>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</si>
  <si>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</si>
  <si>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</si>
  <si>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</si>
  <si>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</si>
  <si>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</si>
  <si>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</si>
  <si>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</si>
  <si>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</si>
  <si>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</si>
  <si>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</si>
  <si>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</si>
  <si>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</si>
  <si>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</si>
  <si>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</si>
  <si>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</si>
  <si>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</si>
  <si>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</si>
  <si>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</si>
  <si>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</si>
  <si>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</si>
  <si>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</si>
  <si>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</si>
  <si>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</si>
  <si>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</si>
  <si>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</si>
  <si>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</si>
  <si>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</si>
  <si>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</si>
  <si>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</si>
  <si>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</si>
  <si>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</si>
  <si>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</si>
  <si>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</si>
  <si>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</si>
  <si>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</si>
  <si>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</si>
  <si>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</si>
  <si>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</si>
  <si>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</si>
  <si>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</si>
  <si>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</si>
  <si>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</si>
  <si>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</si>
  <si>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</si>
  <si>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</si>
  <si>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</si>
  <si>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</si>
  <si>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</si>
  <si>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</si>
  <si>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</si>
  <si>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</si>
  <si>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</si>
  <si>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</si>
  <si>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</si>
  <si>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</si>
  <si>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</si>
  <si>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</si>
  <si>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</si>
  <si>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Oracle Corporation</t>
  </si>
  <si>
    <t>ORCL</t>
  </si>
  <si>
    <t>New Software Licenses</t>
  </si>
  <si>
    <t>Americas</t>
  </si>
  <si>
    <t>EMEA</t>
  </si>
  <si>
    <t>Asia Pacific</t>
  </si>
  <si>
    <t>Total New Software Licenses</t>
  </si>
  <si>
    <t>Cloud</t>
  </si>
  <si>
    <t>Total Cloud</t>
  </si>
  <si>
    <t>Software License Updates &amp; Support</t>
  </si>
  <si>
    <t>Total Updates &amp; Support</t>
  </si>
  <si>
    <t>Total Software</t>
  </si>
  <si>
    <t>Hardware Products &amp; Support</t>
  </si>
  <si>
    <t>Total Hardware Products &amp; Support</t>
  </si>
  <si>
    <t>Services</t>
  </si>
  <si>
    <t>Total Services</t>
  </si>
  <si>
    <t>Total Revenues</t>
  </si>
  <si>
    <t>Costs</t>
  </si>
  <si>
    <t>License Updates &amp; Product Support</t>
  </si>
  <si>
    <t>Software Sales &amp; Marketing</t>
  </si>
  <si>
    <t>Hardware Product &amp; Support</t>
  </si>
  <si>
    <t>Hardware Sales &amp; Marketing</t>
  </si>
  <si>
    <t>Services Costs</t>
  </si>
  <si>
    <t>Cloud % Software</t>
  </si>
  <si>
    <t>Cloud Costs</t>
  </si>
  <si>
    <t>On-Premise Costs</t>
  </si>
  <si>
    <t>Cloud Profits</t>
  </si>
  <si>
    <t>Cloud Margins</t>
  </si>
  <si>
    <t>On-Premise Profits</t>
  </si>
  <si>
    <t>On-Premise Margins</t>
  </si>
  <si>
    <t>Growth Rates</t>
  </si>
  <si>
    <t>Cloud Growth</t>
  </si>
  <si>
    <t>On-Premise Growth</t>
  </si>
  <si>
    <t>Update Growth</t>
  </si>
  <si>
    <t>Hardware Growth</t>
  </si>
  <si>
    <t>Services Growth</t>
  </si>
  <si>
    <t>Revenue Model (Best Case)</t>
  </si>
  <si>
    <t>On-Premise</t>
  </si>
  <si>
    <t>Updates</t>
  </si>
  <si>
    <t>Hardware</t>
  </si>
  <si>
    <t>Revenue Model (Worst Case)</t>
  </si>
  <si>
    <t>Worst-Case</t>
  </si>
  <si>
    <t>Best-Case</t>
  </si>
  <si>
    <t>Cloud &amp; License by Region</t>
  </si>
  <si>
    <t>Cloud &amp; License by Offering</t>
  </si>
  <si>
    <t>Cloud services &amp; license support</t>
  </si>
  <si>
    <t>Cloud license &amp; on-premise license</t>
  </si>
  <si>
    <t>Cloud &amp; License by Ecosystem</t>
  </si>
  <si>
    <t>Applications</t>
  </si>
  <si>
    <t>Platform and Infrastructure</t>
  </si>
  <si>
    <t>Hardware by Region</t>
  </si>
  <si>
    <t>Services by Region</t>
  </si>
  <si>
    <t>Segments</t>
  </si>
  <si>
    <t>Geographies</t>
  </si>
  <si>
    <t>Operational Profits</t>
  </si>
  <si>
    <t>Cloud &amp; License</t>
  </si>
  <si>
    <t>Op Margins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</si>
</sst>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s>
  <fonts count="58">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sz val="10"/>
      <color theme="1"/>
      <name val="Arial Narrow"/>
      <family val="2"/>
    </font>
    <font>
      <b/>
      <sz val="10"/>
      <color theme="0"/>
      <name val="Arial Narrow"/>
      <family val="2"/>
    </font>
    <font>
      <b/>
      <sz val="10"/>
      <color theme="1"/>
      <name val="Arial Narrow"/>
      <family val="2"/>
    </font>
    <font>
      <sz val="9"/>
      <color indexed="81"/>
      <name val="Tahoma"/>
      <charset val="1"/>
    </font>
    <font>
      <b/>
      <sz val="9"/>
      <color indexed="81"/>
      <name val="Tahoma"/>
      <charset val="1"/>
    </font>
  </fonts>
  <fills count="11">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rgb="FFFFC000"/>
        <bgColor indexed="64"/>
      </patternFill>
    </fill>
    <fill>
      <patternFill patternType="solid">
        <fgColor rgb="FFFFFF99"/>
        <bgColor indexed="64"/>
      </patternFill>
    </fill>
  </fills>
  <borders count="26">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193">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53" fillId="0" borderId="0" xfId="5" applyFont="1"/>
    <xf numFmtId="0" fontId="54" fillId="3" borderId="0" xfId="5" applyFont="1" applyFill="1"/>
    <xf numFmtId="0" fontId="53" fillId="3" borderId="0" xfId="5" applyFont="1" applyFill="1"/>
    <xf numFmtId="0" fontId="55" fillId="0" borderId="0" xfId="5" applyFont="1"/>
    <xf numFmtId="165" fontId="53" fillId="0" borderId="0" xfId="6" applyNumberFormat="1" applyFont="1"/>
    <xf numFmtId="0" fontId="53" fillId="0" borderId="1" xfId="5" applyFont="1" applyBorder="1"/>
    <xf numFmtId="165" fontId="53" fillId="0" borderId="1" xfId="6" applyNumberFormat="1" applyFont="1" applyBorder="1"/>
    <xf numFmtId="165" fontId="53" fillId="0" borderId="0" xfId="5" applyNumberFormat="1" applyFont="1"/>
    <xf numFmtId="9" fontId="53" fillId="0" borderId="0" xfId="3" applyFont="1"/>
    <xf numFmtId="165" fontId="53" fillId="0" borderId="0" xfId="6" applyNumberFormat="1" applyFont="1" applyFill="1"/>
    <xf numFmtId="165" fontId="53" fillId="0" borderId="1" xfId="6" applyNumberFormat="1" applyFont="1" applyFill="1" applyBorder="1"/>
    <xf numFmtId="0" fontId="53" fillId="0" borderId="2" xfId="5" applyFont="1" applyBorder="1"/>
    <xf numFmtId="165" fontId="53" fillId="0" borderId="2" xfId="5" applyNumberFormat="1" applyFont="1" applyBorder="1"/>
    <xf numFmtId="9" fontId="53" fillId="0" borderId="0" xfId="3" applyFont="1" applyFill="1"/>
    <xf numFmtId="9" fontId="53" fillId="2" borderId="0" xfId="5" applyNumberFormat="1" applyFont="1" applyFill="1"/>
    <xf numFmtId="165" fontId="53" fillId="0" borderId="0" xfId="1" applyNumberFormat="1" applyFont="1"/>
    <xf numFmtId="165" fontId="53" fillId="0" borderId="6" xfId="1" applyNumberFormat="1" applyFont="1" applyBorder="1"/>
    <xf numFmtId="9" fontId="53" fillId="0" borderId="24" xfId="3" applyFont="1" applyFill="1" applyBorder="1"/>
    <xf numFmtId="9" fontId="53" fillId="0" borderId="12" xfId="3" applyFont="1" applyFill="1" applyBorder="1"/>
    <xf numFmtId="9" fontId="53" fillId="0" borderId="25" xfId="3" applyFont="1" applyFill="1" applyBorder="1"/>
    <xf numFmtId="9" fontId="53" fillId="9" borderId="0" xfId="5" applyNumberFormat="1" applyFont="1" applyFill="1"/>
    <xf numFmtId="43" fontId="53" fillId="0" borderId="0" xfId="1" applyNumberFormat="1" applyFont="1"/>
    <xf numFmtId="43" fontId="53" fillId="0" borderId="6" xfId="1" applyNumberFormat="1" applyFont="1" applyBorder="1"/>
    <xf numFmtId="165" fontId="0" fillId="0" borderId="6" xfId="1" applyNumberFormat="1" applyFont="1" applyBorder="1"/>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4" fillId="0" borderId="0" xfId="0" applyFont="1" applyAlignment="1">
      <alignment horizontal="left"/>
    </xf>
    <xf numFmtId="9" fontId="0" fillId="2" borderId="0" xfId="0" applyNumberFormat="1" applyFill="1"/>
    <xf numFmtId="9" fontId="0" fillId="0" borderId="24" xfId="3" applyFont="1" applyBorder="1"/>
    <xf numFmtId="9" fontId="0" fillId="0" borderId="12" xfId="3" applyFont="1" applyBorder="1"/>
    <xf numFmtId="9" fontId="0" fillId="0" borderId="25" xfId="3" applyFont="1" applyBorder="1"/>
    <xf numFmtId="9" fontId="0" fillId="10" borderId="0" xfId="0" applyNumberFormat="1" applyFill="1"/>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FFFF99"/>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6.xml"/><Relationship Id="rId18" Type="http://schemas.openxmlformats.org/officeDocument/2006/relationships/worksheet" Target="worksheets/sheet11.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calcChain" Target="calcChain.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10.xml"/><Relationship Id="rId25" Type="http://schemas.openxmlformats.org/officeDocument/2006/relationships/externalLink" Target="externalLinks/externalLink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24" Type="http://schemas.openxmlformats.org/officeDocument/2006/relationships/externalLink" Target="externalLinks/externalLink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8.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chartsheet" Target="chartsheets/sheet5.xml"/><Relationship Id="rId19"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worksheet" Target="worksheets/sheet7.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solidFill>
                <a:latin typeface="Arial Narrow" panose="020B0606020202030204" pitchFamily="34" charset="0"/>
                <a:ea typeface="+mn-ea"/>
                <a:cs typeface="+mn-cs"/>
              </a:defRPr>
            </a:pPr>
            <a:r>
              <a:rPr lang="en-US" sz="1100"/>
              <a:t>Revenue History and Scenarios</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Data'!$B$2:$P$2</c:f>
              <c:numCache>
                <c:formatCode>_(* #,##0_);_(* \(#,##0\);_(* "-"??_);_(@_)</c:formatCode>
                <c:ptCount val="15"/>
                <c:pt idx="0">
                  <c:v>23252</c:v>
                </c:pt>
                <c:pt idx="1">
                  <c:v>26820</c:v>
                </c:pt>
                <c:pt idx="2">
                  <c:v>35622</c:v>
                </c:pt>
                <c:pt idx="3">
                  <c:v>37121</c:v>
                </c:pt>
                <c:pt idx="4">
                  <c:v>37180</c:v>
                </c:pt>
                <c:pt idx="5">
                  <c:v>38275</c:v>
                </c:pt>
                <c:pt idx="6">
                  <c:v>38226</c:v>
                </c:pt>
                <c:pt idx="7">
                  <c:v>37047</c:v>
                </c:pt>
                <c:pt idx="8">
                  <c:v>37728</c:v>
                </c:pt>
                <c:pt idx="9">
                  <c:v>39831</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Data'!$B$3:$P$3</c:f>
              <c:numCache>
                <c:formatCode>General</c:formatCode>
                <c:ptCount val="15"/>
                <c:pt idx="10" formatCode="_(* #,##0_);_(* \(#,##0\);_(* &quot;-&quot;??_);_(@_)">
                  <c:v>41983.350258037019</c:v>
                </c:pt>
                <c:pt idx="11" formatCode="_(* #,##0_);_(* \(#,##0\);_(* &quot;-&quot;??_);_(@_)">
                  <c:v>45002.107068957834</c:v>
                </c:pt>
                <c:pt idx="12" formatCode="_(* #,##0_);_(* \(#,##0\);_(* &quot;-&quot;??_);_(@_)">
                  <c:v>48461.479219194276</c:v>
                </c:pt>
                <c:pt idx="13" formatCode="_(* #,##0_);_(* \(#,##0\);_(* &quot;-&quot;??_);_(@_)">
                  <c:v>52121.24634721499</c:v>
                </c:pt>
                <c:pt idx="14" formatCode="_(* #,##0_);_(* \(#,##0\);_(* &quot;-&quot;??_);_(@_)">
                  <c:v>56143.846739826302</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Data'!$B$4:$P$4</c:f>
              <c:numCache>
                <c:formatCode>General</c:formatCode>
                <c:ptCount val="15"/>
                <c:pt idx="10" formatCode="_(* #,##0_);_(* \(#,##0\);_(* &quot;-&quot;??_);_(@_)">
                  <c:v>40618.900289131852</c:v>
                </c:pt>
                <c:pt idx="11" formatCode="_(* #,##0_);_(* \(#,##0\);_(* &quot;-&quot;??_);_(@_)">
                  <c:v>41637.572570673059</c:v>
                </c:pt>
                <c:pt idx="12" formatCode="_(* #,##0_);_(* \(#,##0\);_(* &quot;-&quot;??_);_(@_)">
                  <c:v>42534.722098294333</c:v>
                </c:pt>
                <c:pt idx="13" formatCode="_(* #,##0_);_(* \(#,##0\);_(* &quot;-&quot;??_);_(@_)">
                  <c:v>43697.593660973558</c:v>
                </c:pt>
                <c:pt idx="14" formatCode="_(* #,##0_);_(* \(#,##0\);_(* &quot;-&quot;??_);_(@_)">
                  <c:v>45184.89325439377</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Data'!$B$5:$P$5</c:f>
              <c:numCache>
                <c:formatCode>0%</c:formatCode>
                <c:ptCount val="15"/>
                <c:pt idx="1">
                  <c:v>0.15344916566316869</c:v>
                </c:pt>
                <c:pt idx="2">
                  <c:v>0.32818791946308723</c:v>
                </c:pt>
                <c:pt idx="3">
                  <c:v>4.2080736623435033E-2</c:v>
                </c:pt>
                <c:pt idx="4">
                  <c:v>1.5893968373696943E-3</c:v>
                </c:pt>
                <c:pt idx="5">
                  <c:v>2.9451317912856378E-2</c:v>
                </c:pt>
                <c:pt idx="6">
                  <c:v>-1.2802090137165045E-3</c:v>
                </c:pt>
                <c:pt idx="7">
                  <c:v>-3.084288180819339E-2</c:v>
                </c:pt>
                <c:pt idx="8">
                  <c:v>1.8382055227143868E-2</c:v>
                </c:pt>
                <c:pt idx="9">
                  <c:v>5.5741094147582659E-2</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Data'!$B$6:$P$6</c:f>
              <c:numCache>
                <c:formatCode>General</c:formatCode>
                <c:ptCount val="15"/>
                <c:pt idx="9" formatCode="0%">
                  <c:v>5.5741094147582659E-2</c:v>
                </c:pt>
                <c:pt idx="10" formatCode="0%">
                  <c:v>5.4037063042279065E-2</c:v>
                </c:pt>
                <c:pt idx="11" formatCode="0%">
                  <c:v>7.1903666390771726E-2</c:v>
                </c:pt>
                <c:pt idx="12" formatCode="0%">
                  <c:v>7.6871337267287565E-2</c:v>
                </c:pt>
                <c:pt idx="13" formatCode="0%">
                  <c:v>7.5519096548154474E-2</c:v>
                </c:pt>
                <c:pt idx="14" formatCode="0%">
                  <c:v>7.7177747550663645E-2</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Data'!$B$7:$P$7</c:f>
              <c:numCache>
                <c:formatCode>General</c:formatCode>
                <c:ptCount val="15"/>
                <c:pt idx="9" formatCode="0%">
                  <c:v>5.5741094147582659E-2</c:v>
                </c:pt>
                <c:pt idx="10" formatCode="0%">
                  <c:v>1.9781082301018049E-2</c:v>
                </c:pt>
                <c:pt idx="11" formatCode="0%">
                  <c:v>2.5078775503278861E-2</c:v>
                </c:pt>
                <c:pt idx="12" formatCode="0%">
                  <c:v>2.1546633778866564E-2</c:v>
                </c:pt>
                <c:pt idx="13" formatCode="0%">
                  <c:v>2.733934783897074E-2</c:v>
                </c:pt>
                <c:pt idx="14" formatCode="0%">
                  <c:v>3.4036189840552344E-2</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Arial Narrow" panose="020B0606020202030204" pitchFamily="34" charset="0"/>
                <a:ea typeface="+mn-ea"/>
                <a:cs typeface="+mn-cs"/>
              </a:defRPr>
            </a:pPr>
            <a:r>
              <a:rPr lang="en-US"/>
              <a:t>Owners' Cash Profit History and Scenarios</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Data'!$B$10:$P$10</c:f>
              <c:numCache>
                <c:formatCode>_(* #,##0_);_(* \(#,##0\);_(* "-"??_);_(@_)</c:formatCode>
                <c:ptCount val="15"/>
                <c:pt idx="0">
                  <c:v>7981.48</c:v>
                </c:pt>
                <c:pt idx="1">
                  <c:v>8374.06</c:v>
                </c:pt>
                <c:pt idx="2">
                  <c:v>10834.96</c:v>
                </c:pt>
                <c:pt idx="3">
                  <c:v>13242.42</c:v>
                </c:pt>
                <c:pt idx="4">
                  <c:v>13661.62</c:v>
                </c:pt>
                <c:pt idx="5">
                  <c:v>14294.76</c:v>
                </c:pt>
                <c:pt idx="6">
                  <c:v>13846.64</c:v>
                </c:pt>
                <c:pt idx="7">
                  <c:v>12796.58</c:v>
                </c:pt>
                <c:pt idx="8">
                  <c:v>13106</c:v>
                </c:pt>
                <c:pt idx="9">
                  <c:v>14191.875</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Data'!$B$11:$P$11</c:f>
              <c:numCache>
                <c:formatCode>General</c:formatCode>
                <c:ptCount val="15"/>
                <c:pt idx="10" formatCode="_(* #,##0_);_(* \(#,##0\);_(* &quot;-&quot;??_);_(@_)">
                  <c:v>15953.673098054067</c:v>
                </c:pt>
                <c:pt idx="11" formatCode="_(* #,##0_);_(* \(#,##0\);_(* &quot;-&quot;??_);_(@_)">
                  <c:v>17100.800686203977</c:v>
                </c:pt>
                <c:pt idx="12" formatCode="_(* #,##0_);_(* \(#,##0\);_(* &quot;-&quot;??_);_(@_)">
                  <c:v>18415.362103293824</c:v>
                </c:pt>
                <c:pt idx="13" formatCode="_(* #,##0_);_(* \(#,##0\);_(* &quot;-&quot;??_);_(@_)">
                  <c:v>19806.073611941698</c:v>
                </c:pt>
                <c:pt idx="14" formatCode="_(* #,##0_);_(* \(#,##0\);_(* &quot;-&quot;??_);_(@_)">
                  <c:v>21334.661761133993</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Data'!$B$12:$P$12</c:f>
              <c:numCache>
                <c:formatCode>General</c:formatCode>
                <c:ptCount val="15"/>
                <c:pt idx="10" formatCode="_(* #,##0_);_(* \(#,##0\);_(* &quot;-&quot;??_);_(@_)">
                  <c:v>13810.426098304832</c:v>
                </c:pt>
                <c:pt idx="11" formatCode="_(* #,##0_);_(* \(#,##0\);_(* &quot;-&quot;??_);_(@_)">
                  <c:v>14156.77467402884</c:v>
                </c:pt>
                <c:pt idx="12" formatCode="_(* #,##0_);_(* \(#,##0\);_(* &quot;-&quot;??_);_(@_)">
                  <c:v>14461.805513420075</c:v>
                </c:pt>
                <c:pt idx="13" formatCode="_(* #,##0_);_(* \(#,##0\);_(* &quot;-&quot;??_);_(@_)">
                  <c:v>14857.181844731011</c:v>
                </c:pt>
                <c:pt idx="14" formatCode="_(* #,##0_);_(* \(#,##0\);_(* &quot;-&quot;??_);_(@_)">
                  <c:v>15362.863706493883</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Data'!$B$13:$P$13</c:f>
              <c:numCache>
                <c:formatCode>0%</c:formatCode>
                <c:ptCount val="15"/>
                <c:pt idx="0">
                  <c:v>0.34325993462927917</c:v>
                </c:pt>
                <c:pt idx="1">
                  <c:v>0.31223191648023862</c:v>
                </c:pt>
                <c:pt idx="2">
                  <c:v>0.30416484195160293</c:v>
                </c:pt>
                <c:pt idx="3">
                  <c:v>0.35673661808679724</c:v>
                </c:pt>
                <c:pt idx="4">
                  <c:v>0.36744540075309307</c:v>
                </c:pt>
                <c:pt idx="5">
                  <c:v>0.37347511430437624</c:v>
                </c:pt>
                <c:pt idx="6">
                  <c:v>0.36223094229058755</c:v>
                </c:pt>
                <c:pt idx="7">
                  <c:v>0.34541474343401624</c:v>
                </c:pt>
                <c:pt idx="8">
                  <c:v>0.34738125530110264</c:v>
                </c:pt>
                <c:pt idx="9">
                  <c:v>0.35630225201476234</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Data'!$B$14:$P$14</c:f>
              <c:numCache>
                <c:formatCode>General</c:formatCode>
                <c:ptCount val="15"/>
                <c:pt idx="9" formatCode="0%">
                  <c:v>0.35630225201476234</c:v>
                </c:pt>
                <c:pt idx="10" formatCode="0%">
                  <c:v>0.38</c:v>
                </c:pt>
                <c:pt idx="11" formatCode="0%">
                  <c:v>0.38</c:v>
                </c:pt>
                <c:pt idx="12" formatCode="0%">
                  <c:v>0.38</c:v>
                </c:pt>
                <c:pt idx="13" formatCode="0%">
                  <c:v>0.38</c:v>
                </c:pt>
                <c:pt idx="14" formatCode="0%">
                  <c:v>0.38</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Data'!$B$15:$P$15</c:f>
              <c:numCache>
                <c:formatCode>General</c:formatCode>
                <c:ptCount val="15"/>
                <c:pt idx="9" formatCode="0%">
                  <c:v>0.35630225201476234</c:v>
                </c:pt>
                <c:pt idx="10" formatCode="0%">
                  <c:v>0.34</c:v>
                </c:pt>
                <c:pt idx="11" formatCode="0%">
                  <c:v>0.34</c:v>
                </c:pt>
                <c:pt idx="12" formatCode="0%">
                  <c:v>0.34</c:v>
                </c:pt>
                <c:pt idx="13" formatCode="0%">
                  <c:v>0.34</c:v>
                </c:pt>
                <c:pt idx="14" formatCode="0%">
                  <c:v>0.34</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a:t>Expansionary Cash Flow versus Owners' Cash Profits</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Data'!$B$18:$K$18</c:f>
              <c:numCache>
                <c:formatCode>_(* #,##0_);_(* \(#,##0\);_(* "-"??_);_(@_)</c:formatCode>
                <c:ptCount val="10"/>
                <c:pt idx="0">
                  <c:v>7981.48</c:v>
                </c:pt>
                <c:pt idx="1">
                  <c:v>8374.06</c:v>
                </c:pt>
                <c:pt idx="2">
                  <c:v>10834.96</c:v>
                </c:pt>
                <c:pt idx="3">
                  <c:v>13242.42</c:v>
                </c:pt>
                <c:pt idx="4">
                  <c:v>13661.62</c:v>
                </c:pt>
                <c:pt idx="5">
                  <c:v>14294.76</c:v>
                </c:pt>
                <c:pt idx="6">
                  <c:v>13846.64</c:v>
                </c:pt>
                <c:pt idx="7">
                  <c:v>12796.58</c:v>
                </c:pt>
                <c:pt idx="8">
                  <c:v>13106</c:v>
                </c:pt>
                <c:pt idx="9">
                  <c:v>14191.875</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Data'!$B$19:$K$19</c:f>
              <c:numCache>
                <c:formatCode>_(* #,##0_);_(* \(#,##0\);_(* "-"??_);_(@_)</c:formatCode>
                <c:ptCount val="10"/>
                <c:pt idx="0">
                  <c:v>2171.15</c:v>
                </c:pt>
                <c:pt idx="1">
                  <c:v>6136.14</c:v>
                </c:pt>
                <c:pt idx="2">
                  <c:v>2917.72</c:v>
                </c:pt>
                <c:pt idx="3">
                  <c:v>5448.66</c:v>
                </c:pt>
                <c:pt idx="4">
                  <c:v>4676.2700000000004</c:v>
                </c:pt>
                <c:pt idx="5">
                  <c:v>4764.76</c:v>
                </c:pt>
                <c:pt idx="6">
                  <c:v>8332.42</c:v>
                </c:pt>
                <c:pt idx="7">
                  <c:v>2045.8690221288998</c:v>
                </c:pt>
                <c:pt idx="8">
                  <c:v>14325.368298598449</c:v>
                </c:pt>
                <c:pt idx="9">
                  <c:v>5667.8169593591992</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r>
              <a:rPr lang="en-US"/>
              <a:t>Expansionary Cash Flow Breakdown</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Data'!$B$22:$K$22</c:f>
              <c:numCache>
                <c:formatCode>_(* #,##0_);_(* \(#,##0\);_(* "-"??_);_(@_)</c:formatCode>
                <c:ptCount val="10"/>
                <c:pt idx="0">
                  <c:v>255.48000000000002</c:v>
                </c:pt>
                <c:pt idx="1">
                  <c:v>-76.94</c:v>
                </c:pt>
                <c:pt idx="2">
                  <c:v>70.95999999999998</c:v>
                </c:pt>
                <c:pt idx="3">
                  <c:v>147.41999999999996</c:v>
                </c:pt>
                <c:pt idx="4">
                  <c:v>87.62</c:v>
                </c:pt>
                <c:pt idx="5">
                  <c:v>-46.240000000000009</c:v>
                </c:pt>
                <c:pt idx="6">
                  <c:v>657.64</c:v>
                </c:pt>
                <c:pt idx="7">
                  <c:v>300.58000000000004</c:v>
                </c:pt>
                <c:pt idx="8">
                  <c:v>1001</c:v>
                </c:pt>
                <c:pt idx="9">
                  <c:v>541.875</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Data'!$B$24:$K$24</c:f>
              <c:numCache>
                <c:formatCode>_(* #,##0_);_(* \(#,##0\);_(* "-"??_);_(@_)</c:formatCode>
                <c:ptCount val="10"/>
                <c:pt idx="0">
                  <c:v>1159</c:v>
                </c:pt>
                <c:pt idx="1">
                  <c:v>5606</c:v>
                </c:pt>
                <c:pt idx="2">
                  <c:v>1847</c:v>
                </c:pt>
                <c:pt idx="3">
                  <c:v>4702</c:v>
                </c:pt>
                <c:pt idx="4">
                  <c:v>3305</c:v>
                </c:pt>
                <c:pt idx="5">
                  <c:v>3488</c:v>
                </c:pt>
                <c:pt idx="6">
                  <c:v>6239</c:v>
                </c:pt>
                <c:pt idx="7">
                  <c:v>650</c:v>
                </c:pt>
                <c:pt idx="8">
                  <c:v>11221</c:v>
                </c:pt>
                <c:pt idx="9">
                  <c:v>1724</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Data'!$B$27:$K$27</c:f>
              <c:numCache>
                <c:formatCode>_(* #,##0_);_(* \(#,##0\);_(* "-"??_);_(@_)</c:formatCode>
                <c:ptCount val="10"/>
                <c:pt idx="0">
                  <c:v>703.67000000000007</c:v>
                </c:pt>
                <c:pt idx="1">
                  <c:v>548.07999999999993</c:v>
                </c:pt>
                <c:pt idx="2">
                  <c:v>934.75999999999976</c:v>
                </c:pt>
                <c:pt idx="3">
                  <c:v>541.24</c:v>
                </c:pt>
                <c:pt idx="4">
                  <c:v>1252.6500000000001</c:v>
                </c:pt>
                <c:pt idx="5">
                  <c:v>1295</c:v>
                </c:pt>
                <c:pt idx="6">
                  <c:v>1239.7799999999997</c:v>
                </c:pt>
                <c:pt idx="7">
                  <c:v>1010.2890221288999</c:v>
                </c:pt>
                <c:pt idx="8">
                  <c:v>1845.3682985984497</c:v>
                </c:pt>
                <c:pt idx="9">
                  <c:v>3367.9419593591992</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Data'!$B$25:$K$25</c:f>
              <c:numCache>
                <c:formatCode>_(* #,##0_);_(* \(#,##0\);_(* "-"??_);_(@_)</c:formatCode>
                <c:ptCount val="10"/>
                <c:pt idx="0">
                  <c:v>53</c:v>
                </c:pt>
                <c:pt idx="1">
                  <c:v>59</c:v>
                </c:pt>
                <c:pt idx="2">
                  <c:v>65</c:v>
                </c:pt>
                <c:pt idx="3">
                  <c:v>163</c:v>
                </c:pt>
                <c:pt idx="4">
                  <c:v>31</c:v>
                </c:pt>
                <c:pt idx="5">
                  <c:v>28</c:v>
                </c:pt>
                <c:pt idx="6">
                  <c:v>196</c:v>
                </c:pt>
                <c:pt idx="7">
                  <c:v>85</c:v>
                </c:pt>
                <c:pt idx="8">
                  <c:v>258</c:v>
                </c:pt>
                <c:pt idx="9">
                  <c:v>34</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Data'!$B$23:$K$23</c:f>
              <c:numCache>
                <c:formatCode>_(* #,##0_);_(* \(#,##0\);_(* "-"??_);_(@_)</c:formatCode>
                <c:ptCount val="10"/>
                <c:pt idx="0">
                  <c:v>0</c:v>
                </c:pt>
                <c:pt idx="1">
                  <c:v>0</c:v>
                </c:pt>
                <c:pt idx="2">
                  <c:v>0</c:v>
                </c:pt>
                <c:pt idx="3">
                  <c:v>-105</c:v>
                </c:pt>
                <c:pt idx="4">
                  <c:v>0</c:v>
                </c:pt>
                <c:pt idx="5">
                  <c:v>0</c:v>
                </c:pt>
                <c:pt idx="6">
                  <c:v>0</c:v>
                </c:pt>
                <c:pt idx="7">
                  <c:v>0</c:v>
                </c:pt>
                <c:pt idx="8">
                  <c:v>0</c:v>
                </c:pt>
                <c:pt idx="9">
                  <c:v>0</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80" b="0" i="0" u="none" strike="noStrike" kern="1200" spc="0" baseline="0">
                <a:solidFill>
                  <a:sysClr val="windowText" lastClr="000000"/>
                </a:solidFill>
                <a:latin typeface="Arial Narrow" panose="020B0606020202030204" pitchFamily="34" charset="0"/>
                <a:ea typeface="+mn-ea"/>
                <a:cs typeface="+mn-cs"/>
              </a:defRPr>
            </a:pPr>
            <a:r>
              <a:rPr lang="en-US"/>
              <a:t>Free Cash Flow History &amp; Scenarios</a:t>
            </a:r>
          </a:p>
        </c:rich>
      </c:tx>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Ref>
              <c:f>'Graphing Data'!$B$1:$P$1</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Data'!$B$30:$P$30</c:f>
              <c:numCache>
                <c:formatCode>_(* #,##0_);_(* \(#,##0\);_(* "-"??_);_(@_)</c:formatCode>
                <c:ptCount val="15"/>
                <c:pt idx="0">
                  <c:v>5810.33</c:v>
                </c:pt>
                <c:pt idx="1">
                  <c:v>2237.9199999999992</c:v>
                </c:pt>
                <c:pt idx="2">
                  <c:v>7917.24</c:v>
                </c:pt>
                <c:pt idx="3">
                  <c:v>7793.76</c:v>
                </c:pt>
                <c:pt idx="4">
                  <c:v>8985.35</c:v>
                </c:pt>
                <c:pt idx="5">
                  <c:v>9530</c:v>
                </c:pt>
                <c:pt idx="6">
                  <c:v>5514.2199999999993</c:v>
                </c:pt>
                <c:pt idx="7">
                  <c:v>10750.7109778711</c:v>
                </c:pt>
                <c:pt idx="8">
                  <c:v>-1219.3682985984487</c:v>
                </c:pt>
                <c:pt idx="9">
                  <c:v>8524.0580406408008</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Ref>
              <c:f>'Graphing Data'!$B$1:$P$1</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Data'!$B$32:$P$32</c:f>
              <c:numCache>
                <c:formatCode>General</c:formatCode>
                <c:ptCount val="15"/>
                <c:pt idx="10" formatCode="_(* #,##0_);_(* \(#,##0\);_(* &quot;-&quot;??_);_(@_)">
                  <c:v>7595.7343540676584</c:v>
                </c:pt>
                <c:pt idx="11" formatCode="_(* #,##0_);_(* \(#,##0\);_(* &quot;-&quot;??_);_(@_)">
                  <c:v>7786.226070715863</c:v>
                </c:pt>
                <c:pt idx="12" formatCode="_(* #,##0_);_(* \(#,##0\);_(* &quot;-&quot;??_);_(@_)">
                  <c:v>8677.0833080520442</c:v>
                </c:pt>
                <c:pt idx="13" formatCode="_(* #,##0_);_(* \(#,##0\);_(* &quot;-&quot;??_);_(@_)">
                  <c:v>8914.3091068386057</c:v>
                </c:pt>
                <c:pt idx="14" formatCode="_(* #,##0_);_(* \(#,##0\);_(* &quot;-&quot;??_);_(@_)">
                  <c:v>9217.7182238963287</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Ref>
              <c:f>'Graphing Data'!$B$1:$P$1</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Data'!$B$31:$P$31</c:f>
              <c:numCache>
                <c:formatCode>General</c:formatCode>
                <c:ptCount val="15"/>
                <c:pt idx="10" formatCode="_(* #,##0_);_(* \(#,##0\);_(* &quot;-&quot;??_);_(@_)">
                  <c:v>8774.5202039297383</c:v>
                </c:pt>
                <c:pt idx="11" formatCode="_(* #,##0_);_(* \(#,##0\);_(* &quot;-&quot;??_);_(@_)">
                  <c:v>9405.4403774121874</c:v>
                </c:pt>
                <c:pt idx="12" formatCode="_(* #,##0_);_(* \(#,##0\);_(* &quot;-&quot;??_);_(@_)">
                  <c:v>11049.217261976295</c:v>
                </c:pt>
                <c:pt idx="13" formatCode="_(* #,##0_);_(* \(#,##0\);_(* &quot;-&quot;??_);_(@_)">
                  <c:v>11883.644167165019</c:v>
                </c:pt>
                <c:pt idx="14" formatCode="_(* #,##0_);_(* \(#,##0\);_(* &quot;-&quot;??_);_(@_)">
                  <c:v>12800.797056680396</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Data'!$B$33:$P$33</c:f>
              <c:numCache>
                <c:formatCode>0%</c:formatCode>
                <c:ptCount val="15"/>
                <c:pt idx="0">
                  <c:v>0.24988517116807157</c:v>
                </c:pt>
                <c:pt idx="1">
                  <c:v>8.3442207307979091E-2</c:v>
                </c:pt>
                <c:pt idx="2">
                  <c:v>0.22225703217113019</c:v>
                </c:pt>
                <c:pt idx="3">
                  <c:v>0.20995555076641254</c:v>
                </c:pt>
                <c:pt idx="4">
                  <c:v>0.24167159763313611</c:v>
                </c:pt>
                <c:pt idx="5">
                  <c:v>0.24898758981058131</c:v>
                </c:pt>
                <c:pt idx="6">
                  <c:v>0.14425312614450897</c:v>
                </c:pt>
                <c:pt idx="7">
                  <c:v>0.29019113498720817</c:v>
                </c:pt>
                <c:pt idx="8">
                  <c:v>-3.2319982469212485E-2</c:v>
                </c:pt>
                <c:pt idx="9">
                  <c:v>0.21400562478071855</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Data'!$B$35:$P$35</c:f>
              <c:numCache>
                <c:formatCode>General</c:formatCode>
                <c:ptCount val="15"/>
                <c:pt idx="9" formatCode="0%">
                  <c:v>0.21400562478071855</c:v>
                </c:pt>
                <c:pt idx="10" formatCode="0.0%">
                  <c:v>0.18700000000000003</c:v>
                </c:pt>
                <c:pt idx="11" formatCode="0.0%">
                  <c:v>0.18700000000000003</c:v>
                </c:pt>
                <c:pt idx="12" formatCode="0.0%">
                  <c:v>0.20400000000000001</c:v>
                </c:pt>
                <c:pt idx="13" formatCode="0.0%">
                  <c:v>0.20400000000000001</c:v>
                </c:pt>
                <c:pt idx="14" formatCode="0.0%">
                  <c:v>0.20400000000000001</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39964</c:v>
                </c:pt>
                <c:pt idx="1">
                  <c:v>40329</c:v>
                </c:pt>
                <c:pt idx="2">
                  <c:v>40694</c:v>
                </c:pt>
                <c:pt idx="3">
                  <c:v>41060</c:v>
                </c:pt>
                <c:pt idx="4">
                  <c:v>41425</c:v>
                </c:pt>
                <c:pt idx="5">
                  <c:v>41790</c:v>
                </c:pt>
                <c:pt idx="6">
                  <c:v>42155</c:v>
                </c:pt>
                <c:pt idx="7">
                  <c:v>42521</c:v>
                </c:pt>
                <c:pt idx="8">
                  <c:v>42886</c:v>
                </c:pt>
                <c:pt idx="9">
                  <c:v>43251</c:v>
                </c:pt>
                <c:pt idx="10">
                  <c:v>43616</c:v>
                </c:pt>
                <c:pt idx="11">
                  <c:v>43981</c:v>
                </c:pt>
                <c:pt idx="12">
                  <c:v>44346</c:v>
                </c:pt>
                <c:pt idx="13">
                  <c:v>44711</c:v>
                </c:pt>
                <c:pt idx="14">
                  <c:v>45076</c:v>
                </c:pt>
              </c:numCache>
            </c:numRef>
          </c:cat>
          <c:val>
            <c:numRef>
              <c:f>'Graphing Data'!$B$34:$P$34</c:f>
              <c:numCache>
                <c:formatCode>General</c:formatCode>
                <c:ptCount val="15"/>
                <c:pt idx="9" formatCode="0%">
                  <c:v>0.21400562478071855</c:v>
                </c:pt>
                <c:pt idx="10" formatCode="0.0%">
                  <c:v>0.20900000000000002</c:v>
                </c:pt>
                <c:pt idx="11" formatCode="0.0%">
                  <c:v>0.20900000000000002</c:v>
                </c:pt>
                <c:pt idx="12" formatCode="0.0%">
                  <c:v>0.22799999999999998</c:v>
                </c:pt>
                <c:pt idx="13" formatCode="0.0%">
                  <c:v>0.22799999999999998</c:v>
                </c:pt>
                <c:pt idx="14" formatCode="0.0%">
                  <c:v>0.22799999999999998</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Narrow" panose="020B060602020203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80" b="0" i="0" u="none" strike="noStrike" kern="1200" spc="0" baseline="0">
                <a:solidFill>
                  <a:sysClr val="windowText" lastClr="000000"/>
                </a:solidFill>
                <a:latin typeface="Arial Narrow" panose="020B0606020202030204" pitchFamily="34" charset="0"/>
                <a:ea typeface="+mn-ea"/>
                <a:cs typeface="+mn-cs"/>
              </a:defRPr>
            </a:pPr>
            <a:r>
              <a:rPr lang="en-US"/>
              <a:t>Historical Investment Efficacy</a:t>
            </a:r>
          </a:p>
        </c:rich>
      </c:tx>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ORCL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7981.48</c:v>
                </c:pt>
                <c:pt idx="1">
                  <c:v>8374.06</c:v>
                </c:pt>
                <c:pt idx="2">
                  <c:v>10834.96</c:v>
                </c:pt>
                <c:pt idx="3">
                  <c:v>13242.42</c:v>
                </c:pt>
                <c:pt idx="4">
                  <c:v>13661.62</c:v>
                </c:pt>
                <c:pt idx="5">
                  <c:v>14294.76</c:v>
                </c:pt>
                <c:pt idx="6">
                  <c:v>13846.64</c:v>
                </c:pt>
                <c:pt idx="7">
                  <c:v>12796.58</c:v>
                </c:pt>
                <c:pt idx="8">
                  <c:v>13106</c:v>
                </c:pt>
                <c:pt idx="9">
                  <c:v>14191.875</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ORCL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7981.48</c:v>
                </c:pt>
                <c:pt idx="1">
                  <c:v>8146.3932610766205</c:v>
                </c:pt>
                <c:pt idx="2">
                  <c:v>8455.6333700873893</c:v>
                </c:pt>
                <c:pt idx="3">
                  <c:v>8854.0997657102744</c:v>
                </c:pt>
                <c:pt idx="4">
                  <c:v>9157.0141305209308</c:v>
                </c:pt>
                <c:pt idx="5">
                  <c:v>9457.5424690104919</c:v>
                </c:pt>
                <c:pt idx="6">
                  <c:v>9802.1290609639964</c:v>
                </c:pt>
                <c:pt idx="7">
                  <c:v>10115.364376837995</c:v>
                </c:pt>
                <c:pt idx="8">
                  <c:v>10546.957696035153</c:v>
                </c:pt>
                <c:pt idx="9">
                  <c:v>10952.907890958644</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ORCL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Data'!$B$40:$K$40</c:f>
              <c:numCache>
                <c:formatCode>0%</c:formatCode>
                <c:ptCount val="10"/>
                <c:pt idx="1">
                  <c:v>2.8524376296549026E-2</c:v>
                </c:pt>
                <c:pt idx="2">
                  <c:v>0.25591141897204284</c:v>
                </c:pt>
                <c:pt idx="3">
                  <c:v>0.17506934366977656</c:v>
                </c:pt>
                <c:pt idx="4">
                  <c:v>-2.5559178495495605E-3</c:v>
                </c:pt>
                <c:pt idx="5">
                  <c:v>1.3524961918591538E-2</c:v>
                </c:pt>
                <c:pt idx="6">
                  <c:v>-6.778365922739038E-2</c:v>
                </c:pt>
                <c:pt idx="7">
                  <c:v>-0.10779084890644208</c:v>
                </c:pt>
                <c:pt idx="8">
                  <c:v>-1.8487207449270127E-2</c:v>
                </c:pt>
                <c:pt idx="9">
                  <c:v>4.4363482545333399E-2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ORCL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39964</c:v>
                </c:pt>
                <c:pt idx="1">
                  <c:v>40329</c:v>
                </c:pt>
                <c:pt idx="2">
                  <c:v>40694</c:v>
                </c:pt>
                <c:pt idx="3">
                  <c:v>41060</c:v>
                </c:pt>
                <c:pt idx="4">
                  <c:v>41425</c:v>
                </c:pt>
                <c:pt idx="5">
                  <c:v>41790</c:v>
                </c:pt>
                <c:pt idx="6">
                  <c:v>42155</c:v>
                </c:pt>
                <c:pt idx="7">
                  <c:v>42521</c:v>
                </c:pt>
                <c:pt idx="8">
                  <c:v>42886</c:v>
                </c:pt>
                <c:pt idx="9">
                  <c:v>43251</c:v>
                </c:pt>
              </c:numCache>
            </c:numRef>
          </c:cat>
          <c:val>
            <c:numRef>
              <c:f>'Graphing Data'!$B$41:$K$41</c:f>
              <c:numCache>
                <c:formatCode>0%</c:formatCode>
                <c:ptCount val="10"/>
                <c:pt idx="3">
                  <c:v>0.15798834204529677</c:v>
                </c:pt>
                <c:pt idx="4">
                  <c:v>0.12323711070748988</c:v>
                </c:pt>
                <c:pt idx="5">
                  <c:v>5.3821652732803482E-2</c:v>
                </c:pt>
                <c:pt idx="6">
                  <c:v>-1.9847168389325764E-2</c:v>
                </c:pt>
                <c:pt idx="7">
                  <c:v>-5.4418154592520862E-2</c:v>
                </c:pt>
                <c:pt idx="8">
                  <c:v>-6.6124502217459913E-2</c:v>
                </c:pt>
                <c:pt idx="9">
                  <c:v>-2.9089153320632999E-2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86771583996E-2"/>
          <c:y val="8.9098671744846869E-2"/>
          <c:w val="0.97474969425330182"/>
          <c:h val="6.520539928432593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Oracle Corporation (ORCL)</c:v>
            </c:pt>
          </c:strCache>
        </c:strRef>
      </c:tx>
      <c:overlay val="0"/>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1.42</c:v>
                </c:pt>
                <c:pt idx="2">
                  <c:v>2.84</c:v>
                </c:pt>
                <c:pt idx="3">
                  <c:v>4.26</c:v>
                </c:pt>
                <c:pt idx="4">
                  <c:v>5.68</c:v>
                </c:pt>
                <c:pt idx="5">
                  <c:v>7.1000000000000005</c:v>
                </c:pt>
                <c:pt idx="6">
                  <c:v>8.5200000000000014</c:v>
                </c:pt>
                <c:pt idx="7">
                  <c:v>9.9400000000000013</c:v>
                </c:pt>
                <c:pt idx="8">
                  <c:v>11.36</c:v>
                </c:pt>
                <c:pt idx="9">
                  <c:v>12.78</c:v>
                </c:pt>
                <c:pt idx="10">
                  <c:v>14.2</c:v>
                </c:pt>
                <c:pt idx="11">
                  <c:v>15.619999999999997</c:v>
                </c:pt>
                <c:pt idx="12">
                  <c:v>17.04</c:v>
                </c:pt>
                <c:pt idx="13">
                  <c:v>18.459999999999997</c:v>
                </c:pt>
                <c:pt idx="14">
                  <c:v>19.88</c:v>
                </c:pt>
                <c:pt idx="15">
                  <c:v>21.3</c:v>
                </c:pt>
                <c:pt idx="16">
                  <c:v>22.72</c:v>
                </c:pt>
                <c:pt idx="17">
                  <c:v>24.14</c:v>
                </c:pt>
                <c:pt idx="18">
                  <c:v>25.560000000000002</c:v>
                </c:pt>
                <c:pt idx="19">
                  <c:v>26.980000000000004</c:v>
                </c:pt>
                <c:pt idx="20">
                  <c:v>28.400000000000006</c:v>
                </c:pt>
                <c:pt idx="21">
                  <c:v>29.820000000000007</c:v>
                </c:pt>
                <c:pt idx="22">
                  <c:v>31.240000000000009</c:v>
                </c:pt>
                <c:pt idx="23">
                  <c:v>32.660000000000011</c:v>
                </c:pt>
                <c:pt idx="24">
                  <c:v>34.080000000000013</c:v>
                </c:pt>
                <c:pt idx="25">
                  <c:v>35.500000000000007</c:v>
                </c:pt>
                <c:pt idx="26">
                  <c:v>36.920000000000009</c:v>
                </c:pt>
                <c:pt idx="27">
                  <c:v>38.340000000000011</c:v>
                </c:pt>
                <c:pt idx="28">
                  <c:v>39.760000000000012</c:v>
                </c:pt>
                <c:pt idx="29">
                  <c:v>41.180000000000014</c:v>
                </c:pt>
                <c:pt idx="30">
                  <c:v>42.600000000000016</c:v>
                </c:pt>
                <c:pt idx="31">
                  <c:v>44.020000000000017</c:v>
                </c:pt>
                <c:pt idx="32">
                  <c:v>45.440000000000019</c:v>
                </c:pt>
                <c:pt idx="33">
                  <c:v>46.860000000000021</c:v>
                </c:pt>
                <c:pt idx="34">
                  <c:v>48.280000000000022</c:v>
                </c:pt>
                <c:pt idx="35">
                  <c:v>49.700000000000017</c:v>
                </c:pt>
                <c:pt idx="36">
                  <c:v>51.120000000000019</c:v>
                </c:pt>
                <c:pt idx="37">
                  <c:v>52.54000000000002</c:v>
                </c:pt>
                <c:pt idx="38">
                  <c:v>53.960000000000022</c:v>
                </c:pt>
                <c:pt idx="39">
                  <c:v>55.380000000000024</c:v>
                </c:pt>
                <c:pt idx="40">
                  <c:v>56.800000000000026</c:v>
                </c:pt>
                <c:pt idx="41">
                  <c:v>58.220000000000027</c:v>
                </c:pt>
                <c:pt idx="42">
                  <c:v>59.640000000000029</c:v>
                </c:pt>
                <c:pt idx="43">
                  <c:v>61.060000000000031</c:v>
                </c:pt>
                <c:pt idx="44">
                  <c:v>62.480000000000032</c:v>
                </c:pt>
                <c:pt idx="45">
                  <c:v>63.900000000000034</c:v>
                </c:pt>
                <c:pt idx="46">
                  <c:v>65.320000000000036</c:v>
                </c:pt>
                <c:pt idx="47">
                  <c:v>66.740000000000038</c:v>
                </c:pt>
                <c:pt idx="48">
                  <c:v>68.160000000000039</c:v>
                </c:pt>
                <c:pt idx="49">
                  <c:v>69.580000000000041</c:v>
                </c:pt>
                <c:pt idx="50">
                  <c:v>71.000000000000028</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6.25E-2</c:v>
                </c:pt>
                <c:pt idx="27">
                  <c:v>0</c:v>
                </c:pt>
                <c:pt idx="28">
                  <c:v>0</c:v>
                </c:pt>
                <c:pt idx="29">
                  <c:v>0</c:v>
                </c:pt>
                <c:pt idx="30">
                  <c:v>6.25E-2</c:v>
                </c:pt>
                <c:pt idx="31">
                  <c:v>0</c:v>
                </c:pt>
                <c:pt idx="32">
                  <c:v>6.25E-2</c:v>
                </c:pt>
                <c:pt idx="33">
                  <c:v>0</c:v>
                </c:pt>
                <c:pt idx="34">
                  <c:v>0</c:v>
                </c:pt>
                <c:pt idx="35">
                  <c:v>6.25E-2</c:v>
                </c:pt>
                <c:pt idx="36">
                  <c:v>6.25E-2</c:v>
                </c:pt>
                <c:pt idx="37">
                  <c:v>0</c:v>
                </c:pt>
                <c:pt idx="38">
                  <c:v>0</c:v>
                </c:pt>
                <c:pt idx="39">
                  <c:v>6.25E-2</c:v>
                </c:pt>
                <c:pt idx="40">
                  <c:v>0</c:v>
                </c:pt>
                <c:pt idx="41">
                  <c:v>0</c:v>
                </c:pt>
                <c:pt idx="42">
                  <c:v>0</c:v>
                </c:pt>
                <c:pt idx="43">
                  <c:v>6.25E-2</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1.42</c:v>
                </c:pt>
                <c:pt idx="2">
                  <c:v>2.84</c:v>
                </c:pt>
                <c:pt idx="3">
                  <c:v>4.26</c:v>
                </c:pt>
                <c:pt idx="4">
                  <c:v>5.68</c:v>
                </c:pt>
                <c:pt idx="5">
                  <c:v>7.1000000000000005</c:v>
                </c:pt>
                <c:pt idx="6">
                  <c:v>8.5200000000000014</c:v>
                </c:pt>
                <c:pt idx="7">
                  <c:v>9.9400000000000013</c:v>
                </c:pt>
                <c:pt idx="8">
                  <c:v>11.36</c:v>
                </c:pt>
                <c:pt idx="9">
                  <c:v>12.78</c:v>
                </c:pt>
                <c:pt idx="10">
                  <c:v>14.2</c:v>
                </c:pt>
                <c:pt idx="11">
                  <c:v>15.619999999999997</c:v>
                </c:pt>
                <c:pt idx="12">
                  <c:v>17.04</c:v>
                </c:pt>
                <c:pt idx="13">
                  <c:v>18.459999999999997</c:v>
                </c:pt>
                <c:pt idx="14">
                  <c:v>19.88</c:v>
                </c:pt>
                <c:pt idx="15">
                  <c:v>21.3</c:v>
                </c:pt>
                <c:pt idx="16">
                  <c:v>22.72</c:v>
                </c:pt>
                <c:pt idx="17">
                  <c:v>24.14</c:v>
                </c:pt>
                <c:pt idx="18">
                  <c:v>25.560000000000002</c:v>
                </c:pt>
                <c:pt idx="19">
                  <c:v>26.980000000000004</c:v>
                </c:pt>
                <c:pt idx="20">
                  <c:v>28.400000000000006</c:v>
                </c:pt>
                <c:pt idx="21">
                  <c:v>29.820000000000007</c:v>
                </c:pt>
                <c:pt idx="22">
                  <c:v>31.240000000000009</c:v>
                </c:pt>
                <c:pt idx="23">
                  <c:v>32.660000000000011</c:v>
                </c:pt>
                <c:pt idx="24">
                  <c:v>34.080000000000013</c:v>
                </c:pt>
                <c:pt idx="25">
                  <c:v>35.500000000000007</c:v>
                </c:pt>
                <c:pt idx="26">
                  <c:v>36.920000000000009</c:v>
                </c:pt>
                <c:pt idx="27">
                  <c:v>38.340000000000011</c:v>
                </c:pt>
                <c:pt idx="28">
                  <c:v>39.760000000000012</c:v>
                </c:pt>
                <c:pt idx="29">
                  <c:v>41.180000000000014</c:v>
                </c:pt>
                <c:pt idx="30">
                  <c:v>42.600000000000016</c:v>
                </c:pt>
                <c:pt idx="31">
                  <c:v>44.020000000000017</c:v>
                </c:pt>
                <c:pt idx="32">
                  <c:v>45.440000000000019</c:v>
                </c:pt>
                <c:pt idx="33">
                  <c:v>46.860000000000021</c:v>
                </c:pt>
                <c:pt idx="34">
                  <c:v>48.280000000000022</c:v>
                </c:pt>
                <c:pt idx="35">
                  <c:v>49.700000000000017</c:v>
                </c:pt>
                <c:pt idx="36">
                  <c:v>51.120000000000019</c:v>
                </c:pt>
                <c:pt idx="37">
                  <c:v>52.54000000000002</c:v>
                </c:pt>
                <c:pt idx="38">
                  <c:v>53.960000000000022</c:v>
                </c:pt>
                <c:pt idx="39">
                  <c:v>55.380000000000024</c:v>
                </c:pt>
                <c:pt idx="40">
                  <c:v>56.800000000000026</c:v>
                </c:pt>
                <c:pt idx="41">
                  <c:v>58.220000000000027</c:v>
                </c:pt>
                <c:pt idx="42">
                  <c:v>59.640000000000029</c:v>
                </c:pt>
                <c:pt idx="43">
                  <c:v>61.060000000000031</c:v>
                </c:pt>
                <c:pt idx="44">
                  <c:v>62.480000000000032</c:v>
                </c:pt>
                <c:pt idx="45">
                  <c:v>63.900000000000034</c:v>
                </c:pt>
                <c:pt idx="46">
                  <c:v>65.320000000000036</c:v>
                </c:pt>
                <c:pt idx="47">
                  <c:v>66.740000000000038</c:v>
                </c:pt>
                <c:pt idx="48">
                  <c:v>68.160000000000039</c:v>
                </c:pt>
                <c:pt idx="49">
                  <c:v>69.580000000000041</c:v>
                </c:pt>
                <c:pt idx="50">
                  <c:v>71.000000000000028</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2.3517283190780952E-245</c:v>
                </c:pt>
                <c:pt idx="1">
                  <c:v>2.8859788744667546E-43</c:v>
                </c:pt>
                <c:pt idx="2">
                  <c:v>2.0816516629811748E-28</c:v>
                </c:pt>
                <c:pt idx="3">
                  <c:v>3.375871875336783E-21</c:v>
                </c:pt>
                <c:pt idx="4">
                  <c:v>9.4389288763274627E-17</c:v>
                </c:pt>
                <c:pt idx="5">
                  <c:v>1.0968226133850994E-13</c:v>
                </c:pt>
                <c:pt idx="6">
                  <c:v>1.9734330472950604E-11</c:v>
                </c:pt>
                <c:pt idx="7">
                  <c:v>1.0633948196531391E-9</c:v>
                </c:pt>
                <c:pt idx="8">
                  <c:v>2.4929777792946086E-8</c:v>
                </c:pt>
                <c:pt idx="9">
                  <c:v>3.1992899696288296E-7</c:v>
                </c:pt>
                <c:pt idx="10">
                  <c:v>2.6118242714878124E-6</c:v>
                </c:pt>
                <c:pt idx="11">
                  <c:v>1.5035340248907792E-5</c:v>
                </c:pt>
                <c:pt idx="12">
                  <c:v>6.5672521354085382E-5</c:v>
                </c:pt>
                <c:pt idx="13">
                  <c:v>2.2966489524874436E-4</c:v>
                </c:pt>
                <c:pt idx="14">
                  <c:v>6.6957620580023424E-4</c:v>
                </c:pt>
                <c:pt idx="15">
                  <c:v>1.6787487654789054E-3</c:v>
                </c:pt>
                <c:pt idx="16">
                  <c:v>3.7085308893697426E-3</c:v>
                </c:pt>
                <c:pt idx="17">
                  <c:v>7.3592367939411697E-3</c:v>
                </c:pt>
                <c:pt idx="18">
                  <c:v>1.3323956287031011E-2</c:v>
                </c:pt>
                <c:pt idx="19">
                  <c:v>2.2290074099231869E-2</c:v>
                </c:pt>
                <c:pt idx="20">
                  <c:v>3.481833788417301E-2</c:v>
                </c:pt>
                <c:pt idx="21">
                  <c:v>5.1227275012683503E-2</c:v>
                </c:pt>
                <c:pt idx="22">
                  <c:v>7.1509360668493172E-2</c:v>
                </c:pt>
                <c:pt idx="23">
                  <c:v>9.5296335942360838E-2</c:v>
                </c:pt>
                <c:pt idx="24">
                  <c:v>0.12187855939142374</c:v>
                </c:pt>
                <c:pt idx="25">
                  <c:v>0.15027150975881198</c:v>
                </c:pt>
                <c:pt idx="26">
                  <c:v>0.17931446258432349</c:v>
                </c:pt>
                <c:pt idx="27">
                  <c:v>0.20778302343346927</c:v>
                </c:pt>
                <c:pt idx="28">
                  <c:v>0.23449815212911154</c:v>
                </c:pt>
                <c:pt idx="29">
                  <c:v>0.25841820015034406</c:v>
                </c:pt>
                <c:pt idx="30">
                  <c:v>0.27870571832356528</c:v>
                </c:pt>
                <c:pt idx="31">
                  <c:v>0.29476601550378911</c:v>
                </c:pt>
                <c:pt idx="32">
                  <c:v>0.30625875474062503</c:v>
                </c:pt>
                <c:pt idx="33">
                  <c:v>0.31308683265105181</c:v>
                </c:pt>
                <c:pt idx="34">
                  <c:v>0.31536835702797505</c:v>
                </c:pt>
                <c:pt idx="35">
                  <c:v>0.31339792245298764</c:v>
                </c:pt>
                <c:pt idx="36">
                  <c:v>0.30760290674642621</c:v>
                </c:pt>
                <c:pt idx="37">
                  <c:v>0.29849951284820786</c:v>
                </c:pt>
                <c:pt idx="38">
                  <c:v>0.28665205678015249</c:v>
                </c:pt>
                <c:pt idx="39">
                  <c:v>0.27263777461234201</c:v>
                </c:pt>
                <c:pt idx="40">
                  <c:v>0.25701833328787754</c:v>
                </c:pt>
                <c:pt idx="41">
                  <c:v>0.24031835639356283</c:v>
                </c:pt>
                <c:pt idx="42">
                  <c:v>0.22301063853975669</c:v>
                </c:pt>
                <c:pt idx="43">
                  <c:v>0.20550730764750683</c:v>
                </c:pt>
                <c:pt idx="44">
                  <c:v>0.18815596971979098</c:v>
                </c:pt>
                <c:pt idx="45">
                  <c:v>0.17123979378142101</c:v>
                </c:pt>
                <c:pt idx="46">
                  <c:v>0.15498052346107333</c:v>
                </c:pt>
                <c:pt idx="47">
                  <c:v>0.1395434985267508</c:v>
                </c:pt>
                <c:pt idx="48">
                  <c:v>0.12504390380765223</c:v>
                </c:pt>
                <c:pt idx="49">
                  <c:v>0.1115536110520563</c:v>
                </c:pt>
                <c:pt idx="50">
                  <c:v>9.9108125095044824E-2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txPr>
    <a:bodyPr/>
    <a:lstStyle/>
    <a:p>
      <a:pPr>
        <a:defRPr sz="700">
          <a:latin typeface="Arial Narrow" panose="020B060602020203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45"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130" workbookViewId="0"/>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45"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45"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45"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45"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45" workbookViewId="0" zoomToFit="1"/>
  </sheetViews>
  <pageMargins left="0.7" right="0.7" top="0.75" bottom="0.75" header="0.3" footer="0.3"/>
  <pageSetup paperSize="5"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5703860" cy="3144364"/>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5708431" cy="314653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5708431" cy="314653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0.09623</cdr:x>
      <cdr:y>0.086</cdr:y>
    </cdr:from>
    <cdr:to>
      <cdr:x>0.37572</cdr:x>
      <cdr:y>0.19484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549331" y="270597"/>
          <a:ext cx="1595449" cy="3424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a:latin typeface="Arial Narrow" panose="020B0606020202030204" pitchFamily="34" charset="0"/>
            </a:rPr>
            <a:t>Owners' Cash</a:t>
          </a:r>
          <a:r>
            <a:rPr lang="en-US" sz="800" baseline="0">
              <a:latin typeface="Arial Narrow" panose="020B0606020202030204" pitchFamily="34" charset="0"/>
            </a:rPr>
            <a:t> Profits</a:t>
          </a:r>
        </a:p>
        <a:p xmlns:a="http://schemas.openxmlformats.org/drawingml/2006/main">
          <a:r>
            <a:rPr lang="en-US" sz="8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5708431" cy="3146534"/>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5708431" cy="3146534"/>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5708431" cy="314653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5708431" cy="3146534"/>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OI%20Valuation%20-%20Oracle%20(ORCL)%20-%202013.9.19.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OI%20Valuation%20Model%20-%20Oracle%20(ORCL)%202018.08.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Erik/SkyDrive/Documents/Business/Models/ORCL/IOI%20Valuation%20-%20Oracle%20(ORCL)%20-%202013.9.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OI%20Oracle%20Valuation%20Model%202015.0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OI%20Valuation%20Model%20-%20Oracle%20(ORCL)%202017.03.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Erik\OneDrive\Documents\Business\Company%20Research\ORCL%20-%20Oracle%20Corporation\IOI%20Oracle%20Valuation%20Model%202016.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Chart3"/>
      <sheetName val="Sheet1"/>
      <sheetName val="Chart4"/>
      <sheetName val="Inflation Stats"/>
      <sheetName val="GDP Data"/>
      <sheetName val="Chart5"/>
      <sheetName val="Chart6"/>
      <sheetName val="Chart7"/>
      <sheetName val="Histogram Data"/>
      <sheetName val="Tear Sheet Data"/>
      <sheetName val="Stock Price Raw Data"/>
      <sheetName val="Chart8"/>
      <sheetName val="Scratch work"/>
      <sheetName val="Val Pct table"/>
      <sheetName val="Quarterly"/>
      <sheetName val="Chart1"/>
      <sheetName val="Chart2"/>
      <sheetName val="Full Chart (2)"/>
      <sheetName val="Full Chart"/>
      <sheetName val="Full Chart (3)"/>
      <sheetName val="Histogram (2)"/>
    </sheetNames>
    <sheetDataSet>
      <sheetData sheetId="0">
        <row r="6">
          <cell r="D6">
            <v>5</v>
          </cell>
        </row>
        <row r="7">
          <cell r="D7">
            <v>41790</v>
          </cell>
        </row>
        <row r="8">
          <cell r="D8">
            <v>41448</v>
          </cell>
        </row>
        <row r="10">
          <cell r="O10">
            <v>110409.04367568914</v>
          </cell>
        </row>
        <row r="11">
          <cell r="D11" t="str">
            <v>Growth Rate</v>
          </cell>
        </row>
        <row r="12">
          <cell r="D12">
            <v>0.1</v>
          </cell>
          <cell r="J12">
            <v>5</v>
          </cell>
        </row>
        <row r="13">
          <cell r="D13">
            <v>0.03</v>
          </cell>
          <cell r="J13">
            <v>0.06</v>
          </cell>
        </row>
        <row r="14">
          <cell r="D14">
            <v>0</v>
          </cell>
        </row>
        <row r="15">
          <cell r="D15">
            <v>0.03</v>
          </cell>
          <cell r="J15">
            <v>4.4802809008326543</v>
          </cell>
        </row>
        <row r="17">
          <cell r="D17">
            <v>4646</v>
          </cell>
        </row>
        <row r="19">
          <cell r="D19">
            <v>0.03</v>
          </cell>
        </row>
        <row r="22">
          <cell r="J22">
            <v>21</v>
          </cell>
        </row>
        <row r="24">
          <cell r="D24">
            <v>0.22</v>
          </cell>
        </row>
        <row r="25">
          <cell r="D25">
            <v>0.22500000000000001</v>
          </cell>
        </row>
        <row r="27">
          <cell r="N27">
            <v>46.625820279063802</v>
          </cell>
        </row>
        <row r="28">
          <cell r="N28">
            <v>29.860945003654361</v>
          </cell>
        </row>
        <row r="453">
          <cell r="C453">
            <v>58.55669324121093</v>
          </cell>
        </row>
        <row r="454">
          <cell r="C454">
            <v>46.625820279063802</v>
          </cell>
        </row>
        <row r="455">
          <cell r="C455">
            <v>44.260593558438707</v>
          </cell>
        </row>
        <row r="456">
          <cell r="C456">
            <v>35.209636824773888</v>
          </cell>
        </row>
        <row r="457">
          <cell r="C457">
            <v>41.277114975469708</v>
          </cell>
        </row>
        <row r="458">
          <cell r="C458">
            <v>32.891443435617305</v>
          </cell>
        </row>
        <row r="459">
          <cell r="C459">
            <v>29.860945003654361</v>
          </cell>
        </row>
        <row r="460">
          <cell r="C460">
            <v>23.764322788568478</v>
          </cell>
        </row>
      </sheetData>
      <sheetData sheetId="1">
        <row r="2">
          <cell r="V2">
            <v>41790</v>
          </cell>
        </row>
        <row r="4">
          <cell r="BP4">
            <v>2</v>
          </cell>
        </row>
        <row r="6">
          <cell r="BP6">
            <v>2</v>
          </cell>
        </row>
        <row r="102">
          <cell r="V102">
            <v>3655.9392467262169</v>
          </cell>
          <cell r="W102">
            <v>4135.4531657272782</v>
          </cell>
          <cell r="X102">
            <v>4189.9952009905655</v>
          </cell>
          <cell r="Y102">
            <v>4182.5827993032399</v>
          </cell>
          <cell r="Z102">
            <v>4156.3788169770387</v>
          </cell>
        </row>
        <row r="184">
          <cell r="Z184">
            <v>3629</v>
          </cell>
        </row>
        <row r="185">
          <cell r="Z185">
            <v>3403.188086458912</v>
          </cell>
        </row>
      </sheetData>
      <sheetData sheetId="2">
        <row r="3">
          <cell r="F3"/>
          <cell r="G3"/>
          <cell r="H3"/>
          <cell r="I3"/>
        </row>
        <row r="4">
          <cell r="F4"/>
          <cell r="G4"/>
          <cell r="H4"/>
          <cell r="I4"/>
        </row>
        <row r="5">
          <cell r="F5"/>
          <cell r="G5"/>
          <cell r="H5"/>
          <cell r="I5"/>
        </row>
        <row r="6">
          <cell r="F6"/>
          <cell r="G6"/>
          <cell r="H6"/>
          <cell r="I6"/>
        </row>
        <row r="7">
          <cell r="F7"/>
          <cell r="G7"/>
          <cell r="H7"/>
          <cell r="I7"/>
        </row>
        <row r="8">
          <cell r="F8"/>
          <cell r="G8"/>
          <cell r="H8"/>
          <cell r="I8"/>
        </row>
        <row r="9">
          <cell r="F9"/>
          <cell r="G9"/>
          <cell r="H9"/>
          <cell r="I9"/>
        </row>
        <row r="10">
          <cell r="F10"/>
          <cell r="G10"/>
          <cell r="H10"/>
          <cell r="I10"/>
        </row>
        <row r="11">
          <cell r="F11"/>
          <cell r="G11"/>
          <cell r="H11"/>
          <cell r="I11"/>
        </row>
        <row r="12">
          <cell r="F12"/>
          <cell r="G12"/>
          <cell r="H12"/>
          <cell r="I12"/>
        </row>
        <row r="13">
          <cell r="F13"/>
          <cell r="G13"/>
          <cell r="H13"/>
          <cell r="I13"/>
        </row>
        <row r="14">
          <cell r="F14"/>
          <cell r="G14"/>
          <cell r="H14"/>
          <cell r="I14"/>
        </row>
        <row r="15">
          <cell r="F15"/>
          <cell r="G15"/>
          <cell r="H15"/>
          <cell r="I15"/>
        </row>
        <row r="16">
          <cell r="F16"/>
          <cell r="G16"/>
          <cell r="H16"/>
          <cell r="I16"/>
        </row>
        <row r="17">
          <cell r="F17"/>
          <cell r="G17"/>
          <cell r="H17"/>
          <cell r="I17"/>
        </row>
      </sheetData>
      <sheetData sheetId="3"/>
      <sheetData sheetId="4" refreshError="1"/>
      <sheetData sheetId="5"/>
      <sheetData sheetId="6" refreshError="1"/>
      <sheetData sheetId="7"/>
      <sheetData sheetId="8"/>
      <sheetData sheetId="9" refreshError="1"/>
      <sheetData sheetId="10" refreshError="1"/>
      <sheetData sheetId="11" refreshError="1"/>
      <sheetData sheetId="12"/>
      <sheetData sheetId="13"/>
      <sheetData sheetId="14"/>
      <sheetData sheetId="15" refreshError="1"/>
      <sheetData sheetId="16"/>
      <sheetData sheetId="17"/>
      <sheetData sheetId="18"/>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New Annual"/>
      <sheetName val="Annual"/>
      <sheetName val="Quarterly"/>
      <sheetName val="Updates"/>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ORCL</v>
          </cell>
        </row>
        <row r="5">
          <cell r="F5">
            <v>0.32</v>
          </cell>
          <cell r="G5">
            <v>0.32</v>
          </cell>
        </row>
        <row r="6">
          <cell r="G6">
            <v>47.73</v>
          </cell>
        </row>
        <row r="8">
          <cell r="B8">
            <v>1.5000000000000001E-2</v>
          </cell>
        </row>
        <row r="20">
          <cell r="K20">
            <v>47</v>
          </cell>
        </row>
        <row r="21">
          <cell r="K21">
            <v>31</v>
          </cell>
          <cell r="P21">
            <v>52.051621218719859</v>
          </cell>
        </row>
        <row r="22">
          <cell r="K22">
            <v>39</v>
          </cell>
          <cell r="P22">
            <v>23.900572062580054</v>
          </cell>
        </row>
        <row r="99">
          <cell r="Q99">
            <v>37.667578452725799</v>
          </cell>
        </row>
        <row r="110">
          <cell r="Q110">
            <v>45.237335588105218</v>
          </cell>
        </row>
        <row r="121">
          <cell r="Q121">
            <v>42.099058270693547</v>
          </cell>
        </row>
        <row r="132">
          <cell r="Q132">
            <v>50.559375069058774</v>
          </cell>
        </row>
        <row r="143">
          <cell r="Q143">
            <v>45.689759225667238</v>
          </cell>
        </row>
        <row r="154">
          <cell r="Q154">
            <v>55.039599725825376</v>
          </cell>
        </row>
        <row r="167">
          <cell r="Q167">
            <v>51.065025016922213</v>
          </cell>
        </row>
        <row r="178">
          <cell r="Q178">
            <v>61.514846752393069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K2">
            <v>31.2</v>
          </cell>
          <cell r="Q2">
            <v>2.0687000000000002</v>
          </cell>
        </row>
        <row r="3">
          <cell r="K3">
            <v>30.6875</v>
          </cell>
          <cell r="Q3">
            <v>2.0699999999999998</v>
          </cell>
        </row>
        <row r="4">
          <cell r="K4">
            <v>30.9925</v>
          </cell>
          <cell r="Q4">
            <v>2.0762999999999998</v>
          </cell>
        </row>
        <row r="5">
          <cell r="K5">
            <v>30.805</v>
          </cell>
          <cell r="Q5">
            <v>2.056</v>
          </cell>
        </row>
        <row r="6">
          <cell r="K6">
            <v>31.032499999999999</v>
          </cell>
          <cell r="Q6">
            <v>2.0571000000000002</v>
          </cell>
        </row>
        <row r="7">
          <cell r="K7">
            <v>31.664999999999999</v>
          </cell>
          <cell r="Q7">
            <v>2.0232999999999999</v>
          </cell>
        </row>
        <row r="8">
          <cell r="K8">
            <v>32.277500000000003</v>
          </cell>
          <cell r="Q8">
            <v>2.0434999999999999</v>
          </cell>
        </row>
        <row r="9">
          <cell r="K9">
            <v>31.9375</v>
          </cell>
          <cell r="Q9">
            <v>2.0310999999999999</v>
          </cell>
        </row>
        <row r="10">
          <cell r="K10">
            <v>31.565000000000001</v>
          </cell>
          <cell r="Q10">
            <v>2.0461</v>
          </cell>
        </row>
        <row r="11">
          <cell r="K11">
            <v>31.19</v>
          </cell>
          <cell r="Q11">
            <v>2.0878000000000001</v>
          </cell>
        </row>
        <row r="12">
          <cell r="K12">
            <v>30.962499999999999</v>
          </cell>
          <cell r="Q12">
            <v>2.1282000000000001</v>
          </cell>
        </row>
        <row r="13">
          <cell r="K13">
            <v>30.88</v>
          </cell>
          <cell r="Q13">
            <v>2.1057999999999999</v>
          </cell>
        </row>
        <row r="14">
          <cell r="K14">
            <v>31.4375</v>
          </cell>
          <cell r="Q14">
            <v>2.0811999999999999</v>
          </cell>
        </row>
        <row r="15">
          <cell r="K15">
            <v>30.247499999999999</v>
          </cell>
          <cell r="Q15">
            <v>2.0565000000000002</v>
          </cell>
        </row>
        <row r="16">
          <cell r="K16">
            <v>29.914999999999999</v>
          </cell>
          <cell r="Q16">
            <v>2.0415000000000001</v>
          </cell>
        </row>
        <row r="17">
          <cell r="K17">
            <v>29.692499999999999</v>
          </cell>
          <cell r="Q17">
            <v>2.036</v>
          </cell>
        </row>
        <row r="18">
          <cell r="K18">
            <v>31.135000000000002</v>
          </cell>
          <cell r="Q18">
            <v>2.0728</v>
          </cell>
        </row>
        <row r="19">
          <cell r="K19">
            <v>30.8475</v>
          </cell>
          <cell r="Q19">
            <v>1.9943</v>
          </cell>
        </row>
        <row r="20">
          <cell r="K20">
            <v>30.844999999999999</v>
          </cell>
          <cell r="Q20">
            <v>1.9723999999999999</v>
          </cell>
        </row>
        <row r="21">
          <cell r="K21">
            <v>30.6875</v>
          </cell>
          <cell r="Q21">
            <v>1.9577</v>
          </cell>
        </row>
        <row r="22">
          <cell r="K22">
            <v>30.547499999999999</v>
          </cell>
          <cell r="Q22">
            <v>2.0528</v>
          </cell>
        </row>
        <row r="23">
          <cell r="K23">
            <v>32.325000000000003</v>
          </cell>
          <cell r="Q23">
            <v>2.0339</v>
          </cell>
        </row>
        <row r="24">
          <cell r="K24">
            <v>31.074999999999999</v>
          </cell>
          <cell r="Q24">
            <v>2.0337000000000001</v>
          </cell>
        </row>
        <row r="25">
          <cell r="K25">
            <v>30.515000000000001</v>
          </cell>
          <cell r="Q25">
            <v>2.0232999999999999</v>
          </cell>
        </row>
        <row r="26">
          <cell r="K26">
            <v>31.39</v>
          </cell>
          <cell r="Q26">
            <v>2.0141</v>
          </cell>
        </row>
        <row r="27">
          <cell r="K27">
            <v>32.252499999999998</v>
          </cell>
          <cell r="Q27">
            <v>2.1313</v>
          </cell>
        </row>
        <row r="28">
          <cell r="K28">
            <v>31.967500000000001</v>
          </cell>
          <cell r="Q28">
            <v>2.0489000000000002</v>
          </cell>
        </row>
        <row r="29">
          <cell r="K29">
            <v>31.395</v>
          </cell>
          <cell r="Q29">
            <v>2.012</v>
          </cell>
        </row>
        <row r="30">
          <cell r="K30">
            <v>31.254999999999999</v>
          </cell>
          <cell r="Q30">
            <v>2.0697000000000001</v>
          </cell>
        </row>
        <row r="31">
          <cell r="K31">
            <v>31.344999999999999</v>
          </cell>
          <cell r="Q31">
            <v>2.1265000000000001</v>
          </cell>
        </row>
        <row r="32">
          <cell r="K32">
            <v>31.987500000000001</v>
          </cell>
          <cell r="Q32">
            <v>2.1076999999999999</v>
          </cell>
        </row>
        <row r="33">
          <cell r="K33">
            <v>32.407499999999999</v>
          </cell>
          <cell r="Q33">
            <v>2.0699999999999998</v>
          </cell>
        </row>
        <row r="34">
          <cell r="K34">
            <v>33.017502</v>
          </cell>
          <cell r="Q34">
            <v>2.0608</v>
          </cell>
        </row>
        <row r="35">
          <cell r="K35">
            <v>33.414999999999999</v>
          </cell>
          <cell r="Q35">
            <v>1.9932000000000001</v>
          </cell>
        </row>
        <row r="36">
          <cell r="K36">
            <v>33.36</v>
          </cell>
          <cell r="Q36">
            <v>2.0341</v>
          </cell>
        </row>
        <row r="37">
          <cell r="K37">
            <v>33.369999999999997</v>
          </cell>
          <cell r="Q37">
            <v>2.0608</v>
          </cell>
        </row>
        <row r="38">
          <cell r="K38">
            <v>32.467500000000001</v>
          </cell>
          <cell r="Q38">
            <v>2.0996000000000001</v>
          </cell>
        </row>
        <row r="39">
          <cell r="K39">
            <v>32.5</v>
          </cell>
          <cell r="Q39">
            <v>2.1248</v>
          </cell>
        </row>
        <row r="40">
          <cell r="K40">
            <v>32.552503000000002</v>
          </cell>
          <cell r="Q40">
            <v>2.1213000000000002</v>
          </cell>
        </row>
        <row r="41">
          <cell r="K41">
            <v>32.842500000000001</v>
          </cell>
          <cell r="Q41">
            <v>2.1219999999999999</v>
          </cell>
        </row>
        <row r="42">
          <cell r="K42">
            <v>32.725000000000001</v>
          </cell>
          <cell r="Q42">
            <v>2.0646</v>
          </cell>
        </row>
        <row r="43">
          <cell r="K43">
            <v>34.142502</v>
          </cell>
          <cell r="Q43">
            <v>2.0667</v>
          </cell>
        </row>
        <row r="44">
          <cell r="K44">
            <v>33.887500000000003</v>
          </cell>
          <cell r="Q44">
            <v>2.0699999999999998</v>
          </cell>
        </row>
        <row r="45">
          <cell r="K45">
            <v>34.520000000000003</v>
          </cell>
          <cell r="Q45">
            <v>2.0884</v>
          </cell>
        </row>
        <row r="46">
          <cell r="K46">
            <v>34.450000000000003</v>
          </cell>
          <cell r="Q46">
            <v>2.081</v>
          </cell>
        </row>
        <row r="47">
          <cell r="K47">
            <v>34.205002</v>
          </cell>
          <cell r="Q47">
            <v>2.1711</v>
          </cell>
        </row>
        <row r="48">
          <cell r="K48">
            <v>33.784999999999997</v>
          </cell>
          <cell r="Q48">
            <v>2.1549</v>
          </cell>
        </row>
        <row r="49">
          <cell r="K49">
            <v>34.51</v>
          </cell>
          <cell r="Q49">
            <v>2.1951000000000001</v>
          </cell>
        </row>
        <row r="50">
          <cell r="K50">
            <v>35.147500000000001</v>
          </cell>
          <cell r="Q50">
            <v>2.1907000000000001</v>
          </cell>
        </row>
        <row r="51">
          <cell r="K51">
            <v>35.4</v>
          </cell>
          <cell r="Q51">
            <v>2.1751</v>
          </cell>
        </row>
        <row r="52">
          <cell r="K52">
            <v>35.982500000000002</v>
          </cell>
          <cell r="Q52">
            <v>2.1484000000000001</v>
          </cell>
        </row>
        <row r="53">
          <cell r="K53">
            <v>36.297499999999999</v>
          </cell>
          <cell r="Q53">
            <v>2.1945000000000001</v>
          </cell>
        </row>
        <row r="54">
          <cell r="K54">
            <v>36.657499999999999</v>
          </cell>
          <cell r="Q54">
            <v>2.2349999999999999</v>
          </cell>
        </row>
        <row r="55">
          <cell r="K55">
            <v>36.72</v>
          </cell>
          <cell r="Q55">
            <v>2.2511000000000001</v>
          </cell>
        </row>
        <row r="56">
          <cell r="K56">
            <v>36.707500000000003</v>
          </cell>
          <cell r="Q56">
            <v>2.2881</v>
          </cell>
        </row>
        <row r="57">
          <cell r="K57">
            <v>37.232500000000002</v>
          </cell>
          <cell r="Q57">
            <v>2.3081</v>
          </cell>
        </row>
        <row r="58">
          <cell r="K58">
            <v>36.267502</v>
          </cell>
          <cell r="Q58">
            <v>2.331</v>
          </cell>
        </row>
        <row r="59">
          <cell r="K59">
            <v>36.797499999999999</v>
          </cell>
          <cell r="Q59">
            <v>2.335</v>
          </cell>
        </row>
        <row r="60">
          <cell r="K60">
            <v>36.57</v>
          </cell>
          <cell r="Q60">
            <v>2.3342000000000001</v>
          </cell>
        </row>
        <row r="61">
          <cell r="K61">
            <v>36.912500000000001</v>
          </cell>
          <cell r="Q61">
            <v>2.3675999999999999</v>
          </cell>
        </row>
        <row r="62">
          <cell r="K62">
            <v>37.265000000000001</v>
          </cell>
          <cell r="Q62">
            <v>2.3062</v>
          </cell>
        </row>
        <row r="63">
          <cell r="K63">
            <v>37.487499999999997</v>
          </cell>
          <cell r="Q63">
            <v>2.3399000000000001</v>
          </cell>
        </row>
        <row r="64">
          <cell r="K64">
            <v>38</v>
          </cell>
          <cell r="Q64">
            <v>2.3254999999999999</v>
          </cell>
        </row>
        <row r="65">
          <cell r="K65">
            <v>38.25</v>
          </cell>
          <cell r="Q65">
            <v>2.3472</v>
          </cell>
        </row>
        <row r="66">
          <cell r="K66">
            <v>38.375</v>
          </cell>
          <cell r="Q66">
            <v>2.3696999999999999</v>
          </cell>
        </row>
        <row r="67">
          <cell r="K67">
            <v>38.395000000000003</v>
          </cell>
          <cell r="Q67">
            <v>2.3837999999999999</v>
          </cell>
        </row>
        <row r="68">
          <cell r="K68">
            <v>38.270000000000003</v>
          </cell>
          <cell r="Q68">
            <v>2.4163999999999999</v>
          </cell>
        </row>
        <row r="69">
          <cell r="K69">
            <v>38.61</v>
          </cell>
          <cell r="Q69">
            <v>2.4323000000000001</v>
          </cell>
        </row>
        <row r="70">
          <cell r="K70">
            <v>38.04</v>
          </cell>
          <cell r="Q70">
            <v>2.4401999999999999</v>
          </cell>
        </row>
        <row r="71">
          <cell r="K71">
            <v>39.475000000000001</v>
          </cell>
          <cell r="Q71">
            <v>2.4415</v>
          </cell>
        </row>
        <row r="72">
          <cell r="K72">
            <v>39.395000000000003</v>
          </cell>
          <cell r="Q72">
            <v>2.4336000000000002</v>
          </cell>
        </row>
        <row r="73">
          <cell r="K73">
            <v>40.174999999999997</v>
          </cell>
          <cell r="Q73">
            <v>2.4552</v>
          </cell>
        </row>
        <row r="74">
          <cell r="K74">
            <v>41.155000000000001</v>
          </cell>
          <cell r="Q74">
            <v>2.4188999999999998</v>
          </cell>
        </row>
        <row r="75">
          <cell r="K75">
            <v>40.590000000000003</v>
          </cell>
          <cell r="Q75">
            <v>2.5102000000000002</v>
          </cell>
        </row>
        <row r="76">
          <cell r="K76">
            <v>39.854999999999997</v>
          </cell>
          <cell r="Q76">
            <v>2.5051000000000001</v>
          </cell>
        </row>
        <row r="77">
          <cell r="K77">
            <v>39.82</v>
          </cell>
          <cell r="Q77">
            <v>2.5547</v>
          </cell>
        </row>
        <row r="78">
          <cell r="K78">
            <v>40.854999999999997</v>
          </cell>
          <cell r="Q78">
            <v>2.617</v>
          </cell>
        </row>
        <row r="79">
          <cell r="K79">
            <v>38.975000000000001</v>
          </cell>
          <cell r="Q79">
            <v>2.5811000000000002</v>
          </cell>
        </row>
        <row r="80">
          <cell r="K80">
            <v>39.86</v>
          </cell>
          <cell r="Q80">
            <v>2.5344000000000002</v>
          </cell>
        </row>
        <row r="81">
          <cell r="K81">
            <v>39.28</v>
          </cell>
          <cell r="Q81">
            <v>2.5320999999999998</v>
          </cell>
        </row>
        <row r="82">
          <cell r="K82">
            <v>37.049999999999997</v>
          </cell>
          <cell r="Q82">
            <v>2.5979999999999999</v>
          </cell>
        </row>
        <row r="83">
          <cell r="K83">
            <v>37.704999999999998</v>
          </cell>
          <cell r="Q83">
            <v>2.4784000000000002</v>
          </cell>
        </row>
        <row r="84">
          <cell r="K84">
            <v>37.784999999999997</v>
          </cell>
          <cell r="Q84">
            <v>2.5347</v>
          </cell>
        </row>
        <row r="85">
          <cell r="K85">
            <v>38.03</v>
          </cell>
          <cell r="Q85">
            <v>2.4977999999999998</v>
          </cell>
        </row>
        <row r="86">
          <cell r="K86">
            <v>36.234999999999999</v>
          </cell>
          <cell r="Q86">
            <v>2.3559999999999999</v>
          </cell>
        </row>
        <row r="87">
          <cell r="K87">
            <v>37.909999999999997</v>
          </cell>
          <cell r="Q87">
            <v>2.3976000000000002</v>
          </cell>
        </row>
        <row r="88">
          <cell r="K88">
            <v>38.9</v>
          </cell>
          <cell r="Q88">
            <v>2.4026999999999998</v>
          </cell>
        </row>
        <row r="89">
          <cell r="K89">
            <v>38.44</v>
          </cell>
          <cell r="Q89">
            <v>2.4182999999999999</v>
          </cell>
        </row>
        <row r="90">
          <cell r="K90">
            <v>37.770000000000003</v>
          </cell>
          <cell r="Q90">
            <v>2.3041999999999998</v>
          </cell>
        </row>
        <row r="91">
          <cell r="K91">
            <v>36.884999999999998</v>
          </cell>
          <cell r="Q91">
            <v>2.4106999999999998</v>
          </cell>
        </row>
        <row r="92">
          <cell r="K92">
            <v>37.44</v>
          </cell>
          <cell r="Q92">
            <v>2.4735999999999998</v>
          </cell>
        </row>
        <row r="93">
          <cell r="K93">
            <v>36.494999999999997</v>
          </cell>
          <cell r="Q93">
            <v>2.4443999999999999</v>
          </cell>
        </row>
        <row r="94">
          <cell r="K94">
            <v>36.914999999999999</v>
          </cell>
          <cell r="Q94">
            <v>2.4018000000000002</v>
          </cell>
        </row>
        <row r="95">
          <cell r="K95">
            <v>37.75</v>
          </cell>
          <cell r="Q95">
            <v>2.3454999999999999</v>
          </cell>
        </row>
        <row r="96">
          <cell r="K96">
            <v>36.825000000000003</v>
          </cell>
          <cell r="Q96">
            <v>2.3807999999999998</v>
          </cell>
        </row>
        <row r="97">
          <cell r="K97">
            <v>35.104999999999997</v>
          </cell>
          <cell r="Q97">
            <v>2.3207</v>
          </cell>
        </row>
        <row r="98">
          <cell r="K98">
            <v>35.424999999999997</v>
          </cell>
          <cell r="Q98">
            <v>2.3473999999999999</v>
          </cell>
        </row>
        <row r="99">
          <cell r="K99">
            <v>35.159999999999997</v>
          </cell>
          <cell r="Q99">
            <v>2.3031000000000001</v>
          </cell>
        </row>
        <row r="100">
          <cell r="K100">
            <v>36.905000000000001</v>
          </cell>
          <cell r="Q100">
            <v>2.2467000000000001</v>
          </cell>
        </row>
        <row r="101">
          <cell r="K101">
            <v>35.67</v>
          </cell>
          <cell r="Q101">
            <v>2.1417000000000002</v>
          </cell>
        </row>
        <row r="102">
          <cell r="K102">
            <v>36.094999999999999</v>
          </cell>
          <cell r="Q102">
            <v>2.1613000000000002</v>
          </cell>
        </row>
        <row r="103">
          <cell r="K103">
            <v>35.96</v>
          </cell>
          <cell r="Q103">
            <v>2.1450999999999998</v>
          </cell>
        </row>
        <row r="104">
          <cell r="K104">
            <v>35.655000000000001</v>
          </cell>
          <cell r="Q104">
            <v>2.2515999999999998</v>
          </cell>
        </row>
        <row r="105">
          <cell r="K105">
            <v>34.844999999999999</v>
          </cell>
          <cell r="Q105">
            <v>2.1762000000000001</v>
          </cell>
        </row>
        <row r="106">
          <cell r="K106">
            <v>36.725000000000001</v>
          </cell>
          <cell r="Q106">
            <v>2.2021000000000002</v>
          </cell>
        </row>
        <row r="107">
          <cell r="K107">
            <v>36.6</v>
          </cell>
          <cell r="Q107">
            <v>2.1939000000000002</v>
          </cell>
        </row>
        <row r="108">
          <cell r="K108">
            <v>36.270000000000003</v>
          </cell>
          <cell r="Q108">
            <v>2.1753</v>
          </cell>
        </row>
        <row r="109">
          <cell r="K109">
            <v>36.255000000000003</v>
          </cell>
          <cell r="Q109">
            <v>2.1259000000000001</v>
          </cell>
        </row>
        <row r="110">
          <cell r="K110">
            <v>37.075000000000003</v>
          </cell>
          <cell r="Q110">
            <v>2.2406000000000001</v>
          </cell>
        </row>
        <row r="111">
          <cell r="K111">
            <v>38.664999999999999</v>
          </cell>
          <cell r="Q111">
            <v>2.2328999999999999</v>
          </cell>
        </row>
        <row r="112">
          <cell r="K112">
            <v>38.590000000000003</v>
          </cell>
          <cell r="Q112">
            <v>2.2128000000000001</v>
          </cell>
        </row>
        <row r="113">
          <cell r="K113">
            <v>38.744999999999997</v>
          </cell>
          <cell r="Q113">
            <v>2.2119</v>
          </cell>
        </row>
        <row r="114">
          <cell r="K114">
            <v>38.29</v>
          </cell>
          <cell r="Q114">
            <v>2.2618999999999998</v>
          </cell>
        </row>
        <row r="115">
          <cell r="K115">
            <v>40.505000000000003</v>
          </cell>
          <cell r="Q115">
            <v>2.3589000000000002</v>
          </cell>
        </row>
        <row r="116">
          <cell r="K116">
            <v>41.625</v>
          </cell>
          <cell r="Q116">
            <v>2.3544</v>
          </cell>
        </row>
        <row r="117">
          <cell r="K117">
            <v>41.22</v>
          </cell>
          <cell r="Q117">
            <v>2.3637999999999999</v>
          </cell>
        </row>
        <row r="118">
          <cell r="K118">
            <v>39.72</v>
          </cell>
          <cell r="Q118">
            <v>2.3361000000000001</v>
          </cell>
        </row>
        <row r="119">
          <cell r="K119">
            <v>39.994999999999997</v>
          </cell>
          <cell r="Q119">
            <v>2.4712000000000001</v>
          </cell>
        </row>
        <row r="120">
          <cell r="K120">
            <v>41.094999999999999</v>
          </cell>
          <cell r="Q120">
            <v>2.5394999999999999</v>
          </cell>
        </row>
        <row r="121">
          <cell r="K121">
            <v>41.024999999999999</v>
          </cell>
          <cell r="Q121">
            <v>2.5148000000000001</v>
          </cell>
        </row>
        <row r="122">
          <cell r="K122">
            <v>40.655000000000001</v>
          </cell>
          <cell r="Q122">
            <v>2.4232999999999998</v>
          </cell>
        </row>
        <row r="123">
          <cell r="K123">
            <v>41.59</v>
          </cell>
          <cell r="Q123">
            <v>2.4401000000000002</v>
          </cell>
        </row>
        <row r="124">
          <cell r="K124">
            <v>39.625</v>
          </cell>
          <cell r="Q124">
            <v>2.5072000000000001</v>
          </cell>
        </row>
        <row r="125">
          <cell r="K125">
            <v>38.07</v>
          </cell>
          <cell r="Q125">
            <v>2.5028999999999999</v>
          </cell>
        </row>
        <row r="126">
          <cell r="K126">
            <v>38.284999999999997</v>
          </cell>
          <cell r="Q126">
            <v>2.4803000000000002</v>
          </cell>
        </row>
        <row r="127">
          <cell r="K127">
            <v>38.814999999999998</v>
          </cell>
          <cell r="Q127">
            <v>2.5373999999999999</v>
          </cell>
        </row>
        <row r="128">
          <cell r="K128">
            <v>38.435000000000002</v>
          </cell>
          <cell r="Q128">
            <v>2.4175</v>
          </cell>
        </row>
        <row r="129">
          <cell r="K129">
            <v>38.32</v>
          </cell>
          <cell r="Q129">
            <v>2.3226</v>
          </cell>
        </row>
        <row r="130">
          <cell r="K130">
            <v>38.314999999999998</v>
          </cell>
          <cell r="Q130">
            <v>2.3357000000000001</v>
          </cell>
        </row>
        <row r="131">
          <cell r="K131">
            <v>38.914999999999999</v>
          </cell>
          <cell r="Q131">
            <v>2.3681000000000001</v>
          </cell>
        </row>
        <row r="132">
          <cell r="K132">
            <v>38.99</v>
          </cell>
          <cell r="Q132">
            <v>2.3449</v>
          </cell>
        </row>
        <row r="133">
          <cell r="K133">
            <v>39.774999999999999</v>
          </cell>
          <cell r="Q133">
            <v>2.3378999999999999</v>
          </cell>
        </row>
        <row r="134">
          <cell r="K134">
            <v>39.76</v>
          </cell>
          <cell r="Q134">
            <v>2.3376000000000001</v>
          </cell>
        </row>
        <row r="135">
          <cell r="K135">
            <v>40.56</v>
          </cell>
          <cell r="Q135">
            <v>2.3742000000000001</v>
          </cell>
        </row>
        <row r="136">
          <cell r="K136">
            <v>41.085000000000001</v>
          </cell>
          <cell r="Q136">
            <v>2.3788</v>
          </cell>
        </row>
        <row r="137">
          <cell r="K137">
            <v>41.87</v>
          </cell>
          <cell r="Q137">
            <v>2.4266999999999999</v>
          </cell>
        </row>
        <row r="138">
          <cell r="K138">
            <v>41.95</v>
          </cell>
          <cell r="Q138">
            <v>2.4257</v>
          </cell>
        </row>
        <row r="139">
          <cell r="K139">
            <v>40.98</v>
          </cell>
          <cell r="Q139">
            <v>2.4744999999999999</v>
          </cell>
        </row>
        <row r="140">
          <cell r="K140">
            <v>40.274999999999999</v>
          </cell>
          <cell r="Q140">
            <v>2.5066000000000002</v>
          </cell>
        </row>
        <row r="141">
          <cell r="K141">
            <v>37.865000000000002</v>
          </cell>
          <cell r="Q141">
            <v>2.5545</v>
          </cell>
        </row>
        <row r="142">
          <cell r="K142">
            <v>37.729999999999997</v>
          </cell>
          <cell r="Q142">
            <v>2.5592999999999999</v>
          </cell>
        </row>
        <row r="143">
          <cell r="K143">
            <v>37.725000000000001</v>
          </cell>
          <cell r="Q143">
            <v>2.5002</v>
          </cell>
        </row>
        <row r="144">
          <cell r="K144">
            <v>35.39</v>
          </cell>
          <cell r="Q144">
            <v>2.4571999999999998</v>
          </cell>
        </row>
        <row r="145">
          <cell r="K145">
            <v>36.905000000000001</v>
          </cell>
          <cell r="Q145">
            <v>2.3100999999999998</v>
          </cell>
        </row>
        <row r="146">
          <cell r="K146">
            <v>39.32</v>
          </cell>
          <cell r="Q146">
            <v>2.3018999999999998</v>
          </cell>
        </row>
        <row r="147">
          <cell r="K147">
            <v>38.9</v>
          </cell>
          <cell r="Q147">
            <v>2.3016000000000001</v>
          </cell>
        </row>
        <row r="148">
          <cell r="K148">
            <v>36.26</v>
          </cell>
          <cell r="Q148">
            <v>2.1591</v>
          </cell>
        </row>
        <row r="149">
          <cell r="K149">
            <v>36.58</v>
          </cell>
          <cell r="Q149">
            <v>2.2515999999999998</v>
          </cell>
        </row>
        <row r="150">
          <cell r="K150">
            <v>36.380000000000003</v>
          </cell>
          <cell r="Q150">
            <v>2.3988999999999998</v>
          </cell>
        </row>
        <row r="151">
          <cell r="K151">
            <v>36.905000000000001</v>
          </cell>
          <cell r="Q151">
            <v>2.3733</v>
          </cell>
        </row>
        <row r="152">
          <cell r="K152">
            <v>38.365000000000002</v>
          </cell>
          <cell r="Q152">
            <v>2.2122000000000002</v>
          </cell>
        </row>
        <row r="153">
          <cell r="K153">
            <v>36.43</v>
          </cell>
          <cell r="Q153">
            <v>2.2317</v>
          </cell>
        </row>
        <row r="154">
          <cell r="K154">
            <v>36.865000000000002</v>
          </cell>
          <cell r="Q154">
            <v>2.2195</v>
          </cell>
        </row>
        <row r="155">
          <cell r="K155">
            <v>35.909999999999997</v>
          </cell>
          <cell r="Q155">
            <v>2.2515999999999998</v>
          </cell>
        </row>
        <row r="156">
          <cell r="K156">
            <v>36.17</v>
          </cell>
          <cell r="Q156">
            <v>2.3405999999999998</v>
          </cell>
        </row>
        <row r="157">
          <cell r="K157">
            <v>36.634999999999998</v>
          </cell>
          <cell r="Q157">
            <v>2.2225999999999999</v>
          </cell>
        </row>
        <row r="158">
          <cell r="K158">
            <v>34.575000000000003</v>
          </cell>
          <cell r="Q158">
            <v>2.2490999999999999</v>
          </cell>
        </row>
        <row r="159">
          <cell r="K159">
            <v>35.58</v>
          </cell>
          <cell r="Q159">
            <v>2.1909000000000001</v>
          </cell>
        </row>
        <row r="160">
          <cell r="K160">
            <v>34.72</v>
          </cell>
          <cell r="Q160">
            <v>2.2067000000000001</v>
          </cell>
        </row>
        <row r="161">
          <cell r="K161">
            <v>31.05</v>
          </cell>
          <cell r="Q161">
            <v>2.2351000000000001</v>
          </cell>
        </row>
        <row r="162">
          <cell r="K162">
            <v>30.905000000000001</v>
          </cell>
          <cell r="Q162">
            <v>2.1093999999999999</v>
          </cell>
        </row>
        <row r="163">
          <cell r="K163">
            <v>30.625</v>
          </cell>
          <cell r="Q163">
            <v>2.0712000000000002</v>
          </cell>
        </row>
        <row r="164">
          <cell r="K164">
            <v>30.074999999999999</v>
          </cell>
          <cell r="Q164">
            <v>2.0211000000000001</v>
          </cell>
        </row>
        <row r="165">
          <cell r="K165">
            <v>30.395</v>
          </cell>
          <cell r="Q165">
            <v>1.8075000000000001</v>
          </cell>
        </row>
        <row r="166">
          <cell r="K166">
            <v>28.44</v>
          </cell>
          <cell r="Q166">
            <v>1.7990999999999999</v>
          </cell>
        </row>
        <row r="167">
          <cell r="K167">
            <v>29</v>
          </cell>
          <cell r="Q167">
            <v>1.7827999999999999</v>
          </cell>
        </row>
        <row r="168">
          <cell r="K168">
            <v>31.625</v>
          </cell>
          <cell r="Q168">
            <v>1.7506999999999999</v>
          </cell>
        </row>
        <row r="169">
          <cell r="K169">
            <v>31.48</v>
          </cell>
          <cell r="Q169">
            <v>1.7694000000000001</v>
          </cell>
        </row>
        <row r="170">
          <cell r="K170">
            <v>27.07</v>
          </cell>
          <cell r="Q170">
            <v>1.6556</v>
          </cell>
        </row>
        <row r="171">
          <cell r="K171">
            <v>27.67</v>
          </cell>
          <cell r="Q171">
            <v>1.6881999999999999</v>
          </cell>
        </row>
        <row r="172">
          <cell r="K172">
            <v>27.745000000000001</v>
          </cell>
          <cell r="Q172">
            <v>1.841</v>
          </cell>
        </row>
        <row r="173">
          <cell r="K173">
            <v>29.44</v>
          </cell>
          <cell r="Q173">
            <v>1.8325</v>
          </cell>
        </row>
        <row r="174">
          <cell r="K174">
            <v>29.21</v>
          </cell>
          <cell r="Q174">
            <v>1.5758000000000001</v>
          </cell>
        </row>
        <row r="175">
          <cell r="K175">
            <v>28.434999999999999</v>
          </cell>
          <cell r="Q175">
            <v>1.6107</v>
          </cell>
        </row>
        <row r="176">
          <cell r="K176">
            <v>29.125</v>
          </cell>
          <cell r="Q176">
            <v>1.6151</v>
          </cell>
        </row>
        <row r="177">
          <cell r="K177">
            <v>29.14</v>
          </cell>
          <cell r="Q177">
            <v>1.7138</v>
          </cell>
        </row>
        <row r="178">
          <cell r="K178">
            <v>27.82</v>
          </cell>
          <cell r="Q178">
            <v>1.7003999999999999</v>
          </cell>
        </row>
        <row r="179">
          <cell r="K179">
            <v>29.96</v>
          </cell>
          <cell r="Q179">
            <v>1.6553</v>
          </cell>
        </row>
        <row r="180">
          <cell r="K180">
            <v>31.684999999999999</v>
          </cell>
          <cell r="Q180">
            <v>1.6954</v>
          </cell>
        </row>
        <row r="181">
          <cell r="K181">
            <v>31.82</v>
          </cell>
          <cell r="Q181">
            <v>1.6962999999999999</v>
          </cell>
        </row>
        <row r="182">
          <cell r="K182">
            <v>33.384999999999998</v>
          </cell>
          <cell r="Q182">
            <v>1.6194999999999999</v>
          </cell>
        </row>
        <row r="183">
          <cell r="K183">
            <v>32.174999999999997</v>
          </cell>
          <cell r="Q183">
            <v>1.744</v>
          </cell>
        </row>
        <row r="184">
          <cell r="K184">
            <v>34.72</v>
          </cell>
          <cell r="Q184">
            <v>1.8445</v>
          </cell>
        </row>
        <row r="185">
          <cell r="K185">
            <v>32.229999999999997</v>
          </cell>
          <cell r="Q185">
            <v>1.8523000000000001</v>
          </cell>
        </row>
        <row r="186">
          <cell r="K186">
            <v>30.33</v>
          </cell>
          <cell r="Q186">
            <v>1.9434</v>
          </cell>
        </row>
        <row r="187">
          <cell r="K187">
            <v>30.495000000000001</v>
          </cell>
          <cell r="Q187">
            <v>1.873</v>
          </cell>
        </row>
        <row r="188">
          <cell r="K188">
            <v>31.254999999999999</v>
          </cell>
          <cell r="Q188">
            <v>2.0211000000000001</v>
          </cell>
        </row>
        <row r="189">
          <cell r="K189">
            <v>31.18</v>
          </cell>
          <cell r="Q189">
            <v>1.8762000000000001</v>
          </cell>
        </row>
        <row r="190">
          <cell r="K190">
            <v>29.975000000000001</v>
          </cell>
          <cell r="Q190">
            <v>1.7656000000000001</v>
          </cell>
        </row>
        <row r="191">
          <cell r="K191">
            <v>30.805</v>
          </cell>
          <cell r="Q191">
            <v>1.7751999999999999</v>
          </cell>
        </row>
        <row r="192">
          <cell r="K192">
            <v>28.635000000000002</v>
          </cell>
          <cell r="Q192">
            <v>1.8193999999999999</v>
          </cell>
        </row>
        <row r="193">
          <cell r="K193">
            <v>28.605</v>
          </cell>
          <cell r="Q193">
            <v>1.8150999999999999</v>
          </cell>
        </row>
        <row r="194">
          <cell r="K194">
            <v>28.164999999999999</v>
          </cell>
          <cell r="Q194">
            <v>1.7448999999999999</v>
          </cell>
        </row>
        <row r="195">
          <cell r="K195">
            <v>25.484999999999999</v>
          </cell>
          <cell r="Q195">
            <v>1.7931999999999999</v>
          </cell>
        </row>
        <row r="196">
          <cell r="K196">
            <v>24.56</v>
          </cell>
          <cell r="Q196">
            <v>1.6669</v>
          </cell>
        </row>
        <row r="197">
          <cell r="K197">
            <v>23.75</v>
          </cell>
          <cell r="Q197">
            <v>1.6652</v>
          </cell>
        </row>
        <row r="198">
          <cell r="K198">
            <v>23.75</v>
          </cell>
          <cell r="Q198">
            <v>1.6395999999999999</v>
          </cell>
        </row>
        <row r="199">
          <cell r="K199">
            <v>25.01</v>
          </cell>
          <cell r="Q199">
            <v>1.4835</v>
          </cell>
        </row>
        <row r="200">
          <cell r="K200">
            <v>25.37</v>
          </cell>
          <cell r="Q200">
            <v>1.4297</v>
          </cell>
        </row>
        <row r="201">
          <cell r="K201">
            <v>25.02</v>
          </cell>
          <cell r="Q201">
            <v>1.3826000000000001</v>
          </cell>
        </row>
        <row r="202">
          <cell r="K202">
            <v>23.515000000000001</v>
          </cell>
          <cell r="Q202">
            <v>1.3826000000000001</v>
          </cell>
        </row>
        <row r="203">
          <cell r="K203">
            <v>23.635000000000002</v>
          </cell>
          <cell r="Q203">
            <v>1.4559</v>
          </cell>
        </row>
        <row r="204">
          <cell r="K204">
            <v>24.035</v>
          </cell>
          <cell r="Q204">
            <v>1.4769000000000001</v>
          </cell>
        </row>
        <row r="205">
          <cell r="K205">
            <v>23.695</v>
          </cell>
          <cell r="Q205">
            <v>1.4564999999999999</v>
          </cell>
        </row>
        <row r="206">
          <cell r="K206">
            <v>23.745000000000001</v>
          </cell>
          <cell r="Q206">
            <v>1.3689</v>
          </cell>
        </row>
        <row r="207">
          <cell r="K207">
            <v>25.315000000000001</v>
          </cell>
          <cell r="Q207">
            <v>1.3758999999999999</v>
          </cell>
        </row>
        <row r="208">
          <cell r="K208">
            <v>23.45</v>
          </cell>
          <cell r="Q208">
            <v>1.3991</v>
          </cell>
        </row>
        <row r="209">
          <cell r="K209">
            <v>24.524999999999999</v>
          </cell>
          <cell r="Q209">
            <v>1.3793</v>
          </cell>
        </row>
        <row r="210">
          <cell r="K210">
            <v>23.3</v>
          </cell>
          <cell r="Q210">
            <v>1.3823000000000001</v>
          </cell>
        </row>
        <row r="211">
          <cell r="K211">
            <v>21.405000000000001</v>
          </cell>
          <cell r="Q211">
            <v>1.4737</v>
          </cell>
        </row>
        <row r="212">
          <cell r="K212">
            <v>21.74</v>
          </cell>
          <cell r="Q212">
            <v>1.3651</v>
          </cell>
        </row>
        <row r="213">
          <cell r="K213">
            <v>23.45</v>
          </cell>
          <cell r="Q213">
            <v>1.4277</v>
          </cell>
        </row>
        <row r="214">
          <cell r="K214">
            <v>24.395</v>
          </cell>
          <cell r="Q214">
            <v>1.3564000000000001</v>
          </cell>
        </row>
        <row r="215">
          <cell r="K215">
            <v>23.295000000000002</v>
          </cell>
          <cell r="Q215">
            <v>1.246</v>
          </cell>
        </row>
        <row r="216">
          <cell r="K216">
            <v>23.135000000000002</v>
          </cell>
          <cell r="Q216">
            <v>1.2655000000000001</v>
          </cell>
        </row>
        <row r="217">
          <cell r="K217">
            <v>23.49</v>
          </cell>
          <cell r="Q217">
            <v>1.3651</v>
          </cell>
        </row>
        <row r="218">
          <cell r="K218">
            <v>23.17</v>
          </cell>
          <cell r="Q218">
            <v>1.4200999999999999</v>
          </cell>
        </row>
        <row r="219">
          <cell r="K219">
            <v>23.045000000000002</v>
          </cell>
          <cell r="Q219">
            <v>1.3561000000000001</v>
          </cell>
        </row>
        <row r="220">
          <cell r="K220">
            <v>23.484999999999999</v>
          </cell>
          <cell r="Q220">
            <v>1.3467</v>
          </cell>
        </row>
        <row r="221">
          <cell r="K221">
            <v>23.04</v>
          </cell>
          <cell r="Q221">
            <v>1.3673999999999999</v>
          </cell>
        </row>
        <row r="222">
          <cell r="K222">
            <v>23.405000000000001</v>
          </cell>
          <cell r="Q222">
            <v>1.3488</v>
          </cell>
        </row>
        <row r="223">
          <cell r="K223">
            <v>23.9</v>
          </cell>
          <cell r="Q223">
            <v>1.3414999999999999</v>
          </cell>
        </row>
        <row r="224">
          <cell r="K224">
            <v>25.065000000000001</v>
          </cell>
          <cell r="Q224">
            <v>1.3671</v>
          </cell>
        </row>
        <row r="225">
          <cell r="K225">
            <v>26.024999999999999</v>
          </cell>
          <cell r="Q225">
            <v>1.3411999999999999</v>
          </cell>
        </row>
        <row r="226">
          <cell r="K226">
            <v>27.004999999999999</v>
          </cell>
          <cell r="Q226">
            <v>1.3625</v>
          </cell>
        </row>
        <row r="227">
          <cell r="K227">
            <v>24.88</v>
          </cell>
          <cell r="Q227">
            <v>1.3696999999999999</v>
          </cell>
        </row>
        <row r="228">
          <cell r="K228">
            <v>24.64</v>
          </cell>
          <cell r="Q228">
            <v>1.4365000000000001</v>
          </cell>
        </row>
        <row r="229">
          <cell r="K229">
            <v>24.06</v>
          </cell>
          <cell r="Q229">
            <v>1.4915</v>
          </cell>
        </row>
        <row r="230">
          <cell r="K230">
            <v>22.754999999999999</v>
          </cell>
          <cell r="Q230">
            <v>1.5476000000000001</v>
          </cell>
        </row>
        <row r="231">
          <cell r="K231">
            <v>22.12</v>
          </cell>
          <cell r="Q231">
            <v>1.4258999999999999</v>
          </cell>
        </row>
        <row r="232">
          <cell r="K232">
            <v>20.78</v>
          </cell>
          <cell r="Q232">
            <v>1.4120999999999999</v>
          </cell>
        </row>
        <row r="233">
          <cell r="K233">
            <v>20.614999999999998</v>
          </cell>
          <cell r="Q233">
            <v>1.3789</v>
          </cell>
        </row>
        <row r="234">
          <cell r="K234">
            <v>20.21</v>
          </cell>
          <cell r="Q234">
            <v>1.3041</v>
          </cell>
        </row>
        <row r="235">
          <cell r="K235">
            <v>18.914999999999999</v>
          </cell>
          <cell r="Q235">
            <v>1.2677</v>
          </cell>
        </row>
        <row r="236">
          <cell r="K236">
            <v>20.260000000000002</v>
          </cell>
          <cell r="Q236">
            <v>1.1909000000000001</v>
          </cell>
        </row>
        <row r="237">
          <cell r="K237">
            <v>21.625</v>
          </cell>
          <cell r="Q237">
            <v>1.1814</v>
          </cell>
        </row>
        <row r="238">
          <cell r="K238">
            <v>21.25</v>
          </cell>
          <cell r="Q238">
            <v>1.1581999999999999</v>
          </cell>
        </row>
        <row r="239">
          <cell r="K239">
            <v>21.47</v>
          </cell>
          <cell r="Q239">
            <v>1.0840000000000001</v>
          </cell>
        </row>
        <row r="240">
          <cell r="K240">
            <v>22.49</v>
          </cell>
          <cell r="Q240">
            <v>1.1611</v>
          </cell>
        </row>
        <row r="241">
          <cell r="K241">
            <v>23.375</v>
          </cell>
          <cell r="Q241">
            <v>1.2393000000000001</v>
          </cell>
        </row>
        <row r="242">
          <cell r="K242">
            <v>22.35</v>
          </cell>
          <cell r="Q242">
            <v>1.2178</v>
          </cell>
        </row>
        <row r="243">
          <cell r="K243">
            <v>21.895</v>
          </cell>
          <cell r="Q243">
            <v>1.2303999999999999</v>
          </cell>
        </row>
        <row r="244">
          <cell r="K244">
            <v>21.555</v>
          </cell>
          <cell r="Q244">
            <v>1.2888999999999999</v>
          </cell>
        </row>
        <row r="245">
          <cell r="K245">
            <v>22.76</v>
          </cell>
          <cell r="Q245">
            <v>1.3395999999999999</v>
          </cell>
        </row>
        <row r="246">
          <cell r="K246">
            <v>23.08</v>
          </cell>
          <cell r="Q246">
            <v>1.2808999999999999</v>
          </cell>
        </row>
        <row r="247">
          <cell r="K247">
            <v>23.64</v>
          </cell>
          <cell r="Q247">
            <v>1.2547999999999999</v>
          </cell>
        </row>
        <row r="248">
          <cell r="K248">
            <v>24.635000000000002</v>
          </cell>
          <cell r="Q248">
            <v>1.2353000000000001</v>
          </cell>
        </row>
        <row r="249">
          <cell r="K249">
            <v>24.65</v>
          </cell>
          <cell r="Q249">
            <v>1.3044</v>
          </cell>
        </row>
        <row r="250">
          <cell r="K250">
            <v>23.385000000000002</v>
          </cell>
          <cell r="Q250">
            <v>1.3227</v>
          </cell>
        </row>
        <row r="251">
          <cell r="K251">
            <v>22.66</v>
          </cell>
          <cell r="Q251">
            <v>1.3548</v>
          </cell>
        </row>
        <row r="252">
          <cell r="K252">
            <v>21.675000000000001</v>
          </cell>
          <cell r="Q252">
            <v>1.4117999999999999</v>
          </cell>
        </row>
        <row r="253">
          <cell r="K253">
            <v>21.754999999999999</v>
          </cell>
          <cell r="Q253">
            <v>1.4127000000000001</v>
          </cell>
        </row>
        <row r="254">
          <cell r="K254">
            <v>20.405000000000001</v>
          </cell>
          <cell r="Q254">
            <v>1.3402000000000001</v>
          </cell>
        </row>
        <row r="255">
          <cell r="K255">
            <v>20.48</v>
          </cell>
          <cell r="Q255">
            <v>1.2986</v>
          </cell>
        </row>
        <row r="256">
          <cell r="K256">
            <v>19.614999999999998</v>
          </cell>
          <cell r="Q256">
            <v>1.2422</v>
          </cell>
        </row>
        <row r="257">
          <cell r="K257">
            <v>20.015000000000001</v>
          </cell>
          <cell r="Q257">
            <v>1.2467999999999999</v>
          </cell>
        </row>
        <row r="258">
          <cell r="K258">
            <v>18.875</v>
          </cell>
          <cell r="Q258">
            <v>1.1694</v>
          </cell>
        </row>
        <row r="259">
          <cell r="K259">
            <v>19.945</v>
          </cell>
          <cell r="Q259">
            <v>1.1737</v>
          </cell>
        </row>
        <row r="260">
          <cell r="K260">
            <v>19.37</v>
          </cell>
          <cell r="Q260">
            <v>1.1241000000000001</v>
          </cell>
        </row>
        <row r="261">
          <cell r="K261">
            <v>18.715</v>
          </cell>
          <cell r="Q261">
            <v>1.147</v>
          </cell>
        </row>
        <row r="262">
          <cell r="K262">
            <v>18.760000000000002</v>
          </cell>
          <cell r="Q262">
            <v>1.0817000000000001</v>
          </cell>
        </row>
        <row r="263">
          <cell r="K263">
            <v>17.905000000000001</v>
          </cell>
          <cell r="Q263">
            <v>1.143</v>
          </cell>
        </row>
        <row r="264">
          <cell r="K264">
            <v>18.285</v>
          </cell>
          <cell r="Q264">
            <v>1.1101000000000001</v>
          </cell>
        </row>
        <row r="265">
          <cell r="K265">
            <v>18.98</v>
          </cell>
          <cell r="Q265">
            <v>1.0725</v>
          </cell>
        </row>
        <row r="266">
          <cell r="K266">
            <v>17.715</v>
          </cell>
          <cell r="Q266">
            <v>1.0750999999999999</v>
          </cell>
        </row>
        <row r="267">
          <cell r="K267">
            <v>17.489999999999998</v>
          </cell>
          <cell r="Q267">
            <v>1.0261</v>
          </cell>
        </row>
        <row r="268">
          <cell r="K268">
            <v>16.809999999999999</v>
          </cell>
          <cell r="Q268">
            <v>1.0479000000000001</v>
          </cell>
        </row>
        <row r="269">
          <cell r="K269">
            <v>17.899999999999999</v>
          </cell>
          <cell r="Q269">
            <v>1.0876999999999999</v>
          </cell>
        </row>
        <row r="270">
          <cell r="K270">
            <v>18.27</v>
          </cell>
          <cell r="Q270">
            <v>1.0152000000000001</v>
          </cell>
        </row>
        <row r="271">
          <cell r="K271">
            <v>18.635000000000002</v>
          </cell>
          <cell r="Q271">
            <v>1.0023</v>
          </cell>
        </row>
        <row r="272">
          <cell r="K272">
            <v>18.59</v>
          </cell>
          <cell r="Q272">
            <v>0.96340000000000003</v>
          </cell>
        </row>
        <row r="273">
          <cell r="K273">
            <v>19.465</v>
          </cell>
          <cell r="Q273">
            <v>1.0258</v>
          </cell>
        </row>
        <row r="274">
          <cell r="K274">
            <v>20.05</v>
          </cell>
          <cell r="Q274">
            <v>1.0469999999999999</v>
          </cell>
        </row>
        <row r="275">
          <cell r="K275">
            <v>19.805</v>
          </cell>
          <cell r="Q275">
            <v>1.0680000000000001</v>
          </cell>
        </row>
        <row r="276">
          <cell r="K276">
            <v>19.734999999999999</v>
          </cell>
          <cell r="Q276">
            <v>1.0653999999999999</v>
          </cell>
        </row>
        <row r="277">
          <cell r="K277">
            <v>19.344999999999999</v>
          </cell>
          <cell r="Q277">
            <v>1.1154999999999999</v>
          </cell>
        </row>
        <row r="278">
          <cell r="K278">
            <v>21.02</v>
          </cell>
          <cell r="Q278">
            <v>1.1491</v>
          </cell>
        </row>
        <row r="279">
          <cell r="K279">
            <v>21.08</v>
          </cell>
          <cell r="Q279">
            <v>1.135</v>
          </cell>
        </row>
        <row r="280">
          <cell r="K280">
            <v>20.475000000000001</v>
          </cell>
          <cell r="Q280">
            <v>1.131</v>
          </cell>
        </row>
        <row r="281">
          <cell r="K281">
            <v>22.24</v>
          </cell>
          <cell r="Q281">
            <v>1.1086</v>
          </cell>
        </row>
        <row r="282">
          <cell r="K282">
            <v>21.5</v>
          </cell>
          <cell r="Q282">
            <v>1.2045999999999999</v>
          </cell>
        </row>
        <row r="283">
          <cell r="K283">
            <v>20.49</v>
          </cell>
          <cell r="Q283">
            <v>1.2081</v>
          </cell>
        </row>
        <row r="284">
          <cell r="K284">
            <v>20.555</v>
          </cell>
          <cell r="Q284">
            <v>1.1734</v>
          </cell>
        </row>
        <row r="285">
          <cell r="K285">
            <v>20.8</v>
          </cell>
          <cell r="Q285">
            <v>1.2746</v>
          </cell>
        </row>
        <row r="286">
          <cell r="K286">
            <v>22.625</v>
          </cell>
          <cell r="Q286">
            <v>1.2322</v>
          </cell>
        </row>
        <row r="287">
          <cell r="K287">
            <v>23.045000000000002</v>
          </cell>
          <cell r="Q287">
            <v>1.1742999999999999</v>
          </cell>
        </row>
        <row r="288">
          <cell r="K288">
            <v>22.03</v>
          </cell>
          <cell r="Q288">
            <v>1.2259</v>
          </cell>
        </row>
        <row r="289">
          <cell r="K289">
            <v>21.315000000000001</v>
          </cell>
          <cell r="Q289">
            <v>1.2404999999999999</v>
          </cell>
        </row>
        <row r="290">
          <cell r="K290">
            <v>21.954999999999998</v>
          </cell>
          <cell r="Q290">
            <v>1.3493999999999999</v>
          </cell>
        </row>
        <row r="291">
          <cell r="K291">
            <v>23.15</v>
          </cell>
          <cell r="Q291">
            <v>1.3744000000000001</v>
          </cell>
        </row>
        <row r="292">
          <cell r="K292">
            <v>23.38</v>
          </cell>
          <cell r="Q292">
            <v>1.3139000000000001</v>
          </cell>
        </row>
        <row r="293">
          <cell r="K293">
            <v>23.085000000000001</v>
          </cell>
          <cell r="Q293">
            <v>1.2712000000000001</v>
          </cell>
        </row>
        <row r="294">
          <cell r="K294">
            <v>23.295000000000002</v>
          </cell>
          <cell r="Q294">
            <v>1.3093999999999999</v>
          </cell>
        </row>
        <row r="295">
          <cell r="K295">
            <v>23.59</v>
          </cell>
          <cell r="Q295">
            <v>1.3807</v>
          </cell>
        </row>
        <row r="296">
          <cell r="K296">
            <v>24.145</v>
          </cell>
          <cell r="Q296">
            <v>1.3944000000000001</v>
          </cell>
        </row>
        <row r="297">
          <cell r="K297">
            <v>22.99</v>
          </cell>
          <cell r="Q297">
            <v>1.3768</v>
          </cell>
        </row>
        <row r="298">
          <cell r="K298">
            <v>23.5</v>
          </cell>
          <cell r="Q298">
            <v>1.3893</v>
          </cell>
        </row>
        <row r="299">
          <cell r="K299">
            <v>23.86</v>
          </cell>
          <cell r="Q299">
            <v>1.4069</v>
          </cell>
        </row>
        <row r="300">
          <cell r="K300">
            <v>24.774999999999999</v>
          </cell>
          <cell r="Q300">
            <v>1.44</v>
          </cell>
        </row>
        <row r="301">
          <cell r="K301">
            <v>24.565000000000001</v>
          </cell>
          <cell r="Q301">
            <v>1.3711</v>
          </cell>
        </row>
        <row r="302">
          <cell r="K302">
            <v>23.69</v>
          </cell>
          <cell r="Q302">
            <v>1.4016</v>
          </cell>
        </row>
        <row r="303">
          <cell r="K303">
            <v>23.555</v>
          </cell>
          <cell r="Q303">
            <v>1.423</v>
          </cell>
        </row>
        <row r="304">
          <cell r="K304">
            <v>24.46</v>
          </cell>
          <cell r="Q304">
            <v>1.4776</v>
          </cell>
        </row>
        <row r="305">
          <cell r="K305">
            <v>24.57</v>
          </cell>
          <cell r="Q305">
            <v>1.4651000000000001</v>
          </cell>
        </row>
        <row r="306">
          <cell r="K306">
            <v>24.99</v>
          </cell>
          <cell r="Q306">
            <v>1.4129</v>
          </cell>
        </row>
        <row r="307">
          <cell r="K307">
            <v>26.66</v>
          </cell>
          <cell r="Q307">
            <v>1.4048</v>
          </cell>
        </row>
        <row r="308">
          <cell r="K308">
            <v>26.045000000000002</v>
          </cell>
          <cell r="Q308">
            <v>1.4588000000000001</v>
          </cell>
        </row>
        <row r="309">
          <cell r="K309">
            <v>26.5</v>
          </cell>
          <cell r="Q309">
            <v>1.4654</v>
          </cell>
        </row>
        <row r="310">
          <cell r="K310">
            <v>25.63</v>
          </cell>
          <cell r="Q310">
            <v>1.4903999999999999</v>
          </cell>
        </row>
        <row r="311">
          <cell r="K311">
            <v>25.72</v>
          </cell>
          <cell r="Q311">
            <v>1.59</v>
          </cell>
        </row>
        <row r="312">
          <cell r="K312">
            <v>24.67</v>
          </cell>
          <cell r="Q312">
            <v>1.5532999999999999</v>
          </cell>
        </row>
        <row r="313">
          <cell r="K313">
            <v>24.16</v>
          </cell>
          <cell r="Q313">
            <v>1.5805</v>
          </cell>
        </row>
        <row r="314">
          <cell r="K314">
            <v>22.97</v>
          </cell>
          <cell r="Q314">
            <v>1.5286</v>
          </cell>
        </row>
        <row r="315">
          <cell r="K315">
            <v>22.95</v>
          </cell>
          <cell r="Q315">
            <v>1.534</v>
          </cell>
        </row>
        <row r="316">
          <cell r="K316">
            <v>23.29</v>
          </cell>
          <cell r="Q316">
            <v>1.4713000000000001</v>
          </cell>
        </row>
        <row r="317">
          <cell r="K317">
            <v>24.234999999999999</v>
          </cell>
          <cell r="Q317">
            <v>1.4409000000000001</v>
          </cell>
        </row>
        <row r="318">
          <cell r="K318">
            <v>24.085000000000001</v>
          </cell>
          <cell r="Q318">
            <v>1.3698999999999999</v>
          </cell>
        </row>
        <row r="319">
          <cell r="K319">
            <v>24.25</v>
          </cell>
          <cell r="Q319">
            <v>1.3688</v>
          </cell>
        </row>
        <row r="320">
          <cell r="K320">
            <v>23.004999999999999</v>
          </cell>
          <cell r="Q320">
            <v>1.389</v>
          </cell>
        </row>
        <row r="321">
          <cell r="K321">
            <v>23.08</v>
          </cell>
          <cell r="Q321">
            <v>1.4454</v>
          </cell>
        </row>
        <row r="322">
          <cell r="K322">
            <v>23.95</v>
          </cell>
          <cell r="Q322">
            <v>1.4363999999999999</v>
          </cell>
        </row>
        <row r="323">
          <cell r="K323">
            <v>22.655000000000001</v>
          </cell>
          <cell r="Q323">
            <v>1.4462999999999999</v>
          </cell>
        </row>
        <row r="324">
          <cell r="K324">
            <v>22.78</v>
          </cell>
          <cell r="Q324">
            <v>1.3720000000000001</v>
          </cell>
        </row>
        <row r="325">
          <cell r="K325">
            <v>24.635000000000002</v>
          </cell>
          <cell r="Q325">
            <v>1.3765000000000001</v>
          </cell>
        </row>
        <row r="326">
          <cell r="K326">
            <v>25.984999999999999</v>
          </cell>
          <cell r="Q326">
            <v>1.4283999999999999</v>
          </cell>
        </row>
        <row r="327">
          <cell r="K327">
            <v>26.5</v>
          </cell>
          <cell r="Q327">
            <v>1.3512</v>
          </cell>
        </row>
        <row r="328">
          <cell r="K328">
            <v>25.895</v>
          </cell>
          <cell r="Q328">
            <v>1.3586</v>
          </cell>
        </row>
        <row r="329">
          <cell r="K329">
            <v>26.66</v>
          </cell>
          <cell r="Q329">
            <v>1.4692000000000001</v>
          </cell>
        </row>
        <row r="330">
          <cell r="K330">
            <v>26.9</v>
          </cell>
          <cell r="Q330">
            <v>1.5498000000000001</v>
          </cell>
        </row>
        <row r="331">
          <cell r="K331">
            <v>27</v>
          </cell>
          <cell r="Q331">
            <v>1.5805</v>
          </cell>
        </row>
        <row r="332">
          <cell r="K332">
            <v>26.96</v>
          </cell>
          <cell r="Q332">
            <v>1.5444</v>
          </cell>
        </row>
        <row r="333">
          <cell r="K333">
            <v>26.715</v>
          </cell>
          <cell r="Q333">
            <v>1.59</v>
          </cell>
        </row>
        <row r="334">
          <cell r="K334">
            <v>26.58</v>
          </cell>
          <cell r="Q334">
            <v>1.6043000000000001</v>
          </cell>
        </row>
        <row r="335">
          <cell r="K335">
            <v>27.18</v>
          </cell>
          <cell r="Q335">
            <v>1.6103000000000001</v>
          </cell>
        </row>
        <row r="336">
          <cell r="K336">
            <v>25.8</v>
          </cell>
          <cell r="Q336">
            <v>1.6079000000000001</v>
          </cell>
        </row>
        <row r="337">
          <cell r="K337">
            <v>25.844999999999999</v>
          </cell>
          <cell r="Q337">
            <v>1.5932999999999999</v>
          </cell>
        </row>
        <row r="338">
          <cell r="K338">
            <v>25.7</v>
          </cell>
          <cell r="Q338">
            <v>1.5851999999999999</v>
          </cell>
        </row>
        <row r="339">
          <cell r="K339">
            <v>25.385000000000002</v>
          </cell>
          <cell r="Q339">
            <v>1.621</v>
          </cell>
        </row>
        <row r="340">
          <cell r="K340">
            <v>26</v>
          </cell>
          <cell r="Q340">
            <v>1.5387</v>
          </cell>
        </row>
        <row r="341">
          <cell r="K341">
            <v>24.635000000000002</v>
          </cell>
          <cell r="Q341">
            <v>1.5414000000000001</v>
          </cell>
        </row>
        <row r="342">
          <cell r="K342">
            <v>24.745000000000001</v>
          </cell>
          <cell r="Q342">
            <v>1.5327999999999999</v>
          </cell>
        </row>
        <row r="343">
          <cell r="K343">
            <v>25.225000000000001</v>
          </cell>
          <cell r="Q343">
            <v>1.514</v>
          </cell>
        </row>
        <row r="344">
          <cell r="K344">
            <v>26.565000000000001</v>
          </cell>
          <cell r="Q344">
            <v>1.5507</v>
          </cell>
        </row>
        <row r="345">
          <cell r="K345">
            <v>26.65</v>
          </cell>
          <cell r="Q345">
            <v>1.4692000000000001</v>
          </cell>
        </row>
        <row r="346">
          <cell r="K346">
            <v>26.34</v>
          </cell>
          <cell r="Q346">
            <v>1.4758</v>
          </cell>
        </row>
        <row r="347">
          <cell r="K347">
            <v>26.03</v>
          </cell>
          <cell r="Q347">
            <v>1.5044</v>
          </cell>
        </row>
        <row r="348">
          <cell r="K348">
            <v>26.375</v>
          </cell>
          <cell r="Q348">
            <v>1.5844</v>
          </cell>
        </row>
        <row r="349">
          <cell r="K349">
            <v>25.45</v>
          </cell>
          <cell r="Q349">
            <v>1.5893999999999999</v>
          </cell>
        </row>
        <row r="350">
          <cell r="K350">
            <v>25.36</v>
          </cell>
          <cell r="Q350">
            <v>1.5709</v>
          </cell>
        </row>
        <row r="351">
          <cell r="K351">
            <v>24.515000000000001</v>
          </cell>
          <cell r="Q351">
            <v>1.6651</v>
          </cell>
        </row>
        <row r="352">
          <cell r="K352">
            <v>24.445</v>
          </cell>
          <cell r="Q352">
            <v>1.6872</v>
          </cell>
        </row>
        <row r="353">
          <cell r="K353">
            <v>24.844999999999999</v>
          </cell>
          <cell r="Q353">
            <v>1.6279999999999999</v>
          </cell>
        </row>
        <row r="354">
          <cell r="K354">
            <v>25.184999999999999</v>
          </cell>
          <cell r="Q354">
            <v>1.6222000000000001</v>
          </cell>
        </row>
        <row r="355">
          <cell r="K355">
            <v>25.625</v>
          </cell>
          <cell r="Q355">
            <v>1.5682</v>
          </cell>
        </row>
        <row r="356">
          <cell r="K356">
            <v>26.64</v>
          </cell>
          <cell r="Q356">
            <v>1.5637000000000001</v>
          </cell>
        </row>
        <row r="357">
          <cell r="K357">
            <v>27.83</v>
          </cell>
          <cell r="Q357">
            <v>1.5892999999999999</v>
          </cell>
        </row>
        <row r="358">
          <cell r="K358">
            <v>28.27</v>
          </cell>
          <cell r="Q358">
            <v>1.611</v>
          </cell>
        </row>
        <row r="359">
          <cell r="K359">
            <v>28.414999999999999</v>
          </cell>
          <cell r="Q359">
            <v>1.6392</v>
          </cell>
        </row>
        <row r="360">
          <cell r="K360">
            <v>29.125</v>
          </cell>
          <cell r="Q360">
            <v>1.7040999999999999</v>
          </cell>
        </row>
        <row r="361">
          <cell r="K361">
            <v>29.32</v>
          </cell>
          <cell r="Q361">
            <v>1.7802</v>
          </cell>
        </row>
        <row r="362">
          <cell r="K362">
            <v>29.614999999999998</v>
          </cell>
          <cell r="Q362">
            <v>1.8084</v>
          </cell>
        </row>
        <row r="363">
          <cell r="K363">
            <v>29.574999999999999</v>
          </cell>
          <cell r="Q363">
            <v>1.8177000000000001</v>
          </cell>
        </row>
        <row r="364">
          <cell r="K364">
            <v>28.995000000000001</v>
          </cell>
          <cell r="Q364">
            <v>1.8631</v>
          </cell>
        </row>
        <row r="365">
          <cell r="K365">
            <v>28.905000000000001</v>
          </cell>
          <cell r="Q365">
            <v>1.8755999999999999</v>
          </cell>
        </row>
        <row r="366">
          <cell r="K366">
            <v>28.28</v>
          </cell>
          <cell r="Q366">
            <v>1.8944000000000001</v>
          </cell>
        </row>
        <row r="367">
          <cell r="K367">
            <v>28.065000000000001</v>
          </cell>
          <cell r="Q367">
            <v>1.8918999999999999</v>
          </cell>
        </row>
        <row r="368">
          <cell r="K368">
            <v>28.555</v>
          </cell>
          <cell r="Q368">
            <v>1.8548</v>
          </cell>
        </row>
        <row r="369">
          <cell r="K369">
            <v>28.76</v>
          </cell>
          <cell r="Q369">
            <v>1.849</v>
          </cell>
        </row>
        <row r="370">
          <cell r="K370">
            <v>30.1</v>
          </cell>
          <cell r="Q370">
            <v>1.8089999999999999</v>
          </cell>
        </row>
        <row r="371">
          <cell r="K371">
            <v>30.215</v>
          </cell>
          <cell r="Q371">
            <v>1.7952999999999999</v>
          </cell>
        </row>
        <row r="372">
          <cell r="K372">
            <v>29.63</v>
          </cell>
          <cell r="Q372">
            <v>1.8266</v>
          </cell>
        </row>
        <row r="373">
          <cell r="K373">
            <v>29.715</v>
          </cell>
          <cell r="Q373">
            <v>1.8396999999999999</v>
          </cell>
        </row>
        <row r="374">
          <cell r="K374">
            <v>30.684999999999999</v>
          </cell>
          <cell r="Q374">
            <v>1.9254</v>
          </cell>
        </row>
        <row r="375">
          <cell r="K375">
            <v>29.635000000000002</v>
          </cell>
          <cell r="Q375">
            <v>1.9328000000000001</v>
          </cell>
        </row>
        <row r="376">
          <cell r="K376">
            <v>30</v>
          </cell>
          <cell r="Q376">
            <v>1.8954</v>
          </cell>
        </row>
        <row r="377">
          <cell r="K377">
            <v>30.37</v>
          </cell>
          <cell r="Q377">
            <v>1.9008</v>
          </cell>
        </row>
        <row r="378">
          <cell r="K378">
            <v>30.754999999999999</v>
          </cell>
          <cell r="Q378">
            <v>1.9629000000000001</v>
          </cell>
        </row>
        <row r="379">
          <cell r="K379">
            <v>30.41</v>
          </cell>
          <cell r="Q379">
            <v>1.8956999999999999</v>
          </cell>
        </row>
        <row r="380">
          <cell r="K380">
            <v>29.51</v>
          </cell>
          <cell r="Q380">
            <v>1.9191</v>
          </cell>
        </row>
        <row r="381">
          <cell r="K381">
            <v>29.774999999999999</v>
          </cell>
          <cell r="Q381">
            <v>1.9427000000000001</v>
          </cell>
        </row>
        <row r="382">
          <cell r="K382">
            <v>29.96</v>
          </cell>
          <cell r="Q382">
            <v>1.9674</v>
          </cell>
        </row>
        <row r="383">
          <cell r="K383">
            <v>30.63</v>
          </cell>
          <cell r="Q383">
            <v>1.9453</v>
          </cell>
        </row>
        <row r="384">
          <cell r="K384">
            <v>30.975000000000001</v>
          </cell>
          <cell r="Q384">
            <v>1.8876999999999999</v>
          </cell>
        </row>
        <row r="385">
          <cell r="K385">
            <v>30.61</v>
          </cell>
          <cell r="Q385">
            <v>1.9047000000000001</v>
          </cell>
        </row>
        <row r="386">
          <cell r="K386">
            <v>30.484999999999999</v>
          </cell>
          <cell r="Q386">
            <v>1.9165000000000001</v>
          </cell>
        </row>
        <row r="387">
          <cell r="K387">
            <v>30.19</v>
          </cell>
          <cell r="Q387">
            <v>1.9594</v>
          </cell>
        </row>
        <row r="388">
          <cell r="K388">
            <v>30.28</v>
          </cell>
          <cell r="Q388">
            <v>1.9814000000000001</v>
          </cell>
        </row>
        <row r="389">
          <cell r="K389">
            <v>30.315000000000001</v>
          </cell>
          <cell r="Q389">
            <v>1.9581</v>
          </cell>
        </row>
        <row r="390">
          <cell r="K390">
            <v>29.905000000000001</v>
          </cell>
          <cell r="Q390">
            <v>1.9500999999999999</v>
          </cell>
        </row>
        <row r="391">
          <cell r="K391">
            <v>29.645</v>
          </cell>
          <cell r="Q391">
            <v>1.9312</v>
          </cell>
        </row>
        <row r="392">
          <cell r="K392">
            <v>29.35</v>
          </cell>
          <cell r="Q392">
            <v>1.9370000000000001</v>
          </cell>
        </row>
        <row r="393">
          <cell r="K393">
            <v>30.015000000000001</v>
          </cell>
          <cell r="Q393">
            <v>1.9392</v>
          </cell>
        </row>
        <row r="394">
          <cell r="K394">
            <v>31.02</v>
          </cell>
          <cell r="Q394">
            <v>1.913</v>
          </cell>
        </row>
        <row r="395">
          <cell r="K395">
            <v>30.835000000000001</v>
          </cell>
          <cell r="Q395">
            <v>1.8963000000000001</v>
          </cell>
        </row>
        <row r="396">
          <cell r="K396">
            <v>31.125</v>
          </cell>
          <cell r="Q396">
            <v>1.8774999999999999</v>
          </cell>
        </row>
        <row r="397">
          <cell r="K397">
            <v>31.77</v>
          </cell>
          <cell r="Q397">
            <v>1.92</v>
          </cell>
        </row>
        <row r="398">
          <cell r="K398">
            <v>31.274999999999999</v>
          </cell>
          <cell r="Q398">
            <v>1.9843</v>
          </cell>
        </row>
        <row r="399">
          <cell r="K399">
            <v>31.39</v>
          </cell>
          <cell r="Q399">
            <v>1.9724999999999999</v>
          </cell>
        </row>
        <row r="400">
          <cell r="K400">
            <v>31.805</v>
          </cell>
          <cell r="Q400">
            <v>1.9910000000000001</v>
          </cell>
        </row>
        <row r="401">
          <cell r="K401">
            <v>31.6</v>
          </cell>
          <cell r="Q401">
            <v>2.0323000000000002</v>
          </cell>
        </row>
        <row r="402">
          <cell r="K402">
            <v>31.175000000000001</v>
          </cell>
          <cell r="Q402">
            <v>2.0005999999999999</v>
          </cell>
        </row>
        <row r="403">
          <cell r="K403">
            <v>31.2</v>
          </cell>
          <cell r="Q403">
            <v>2.008</v>
          </cell>
        </row>
        <row r="404">
          <cell r="K404">
            <v>30.774999999999999</v>
          </cell>
          <cell r="Q404">
            <v>2.0345</v>
          </cell>
        </row>
        <row r="405">
          <cell r="K405">
            <v>31</v>
          </cell>
          <cell r="Q405">
            <v>2.0213999999999999</v>
          </cell>
        </row>
        <row r="406">
          <cell r="K406">
            <v>30.41</v>
          </cell>
          <cell r="Q406">
            <v>1.9942</v>
          </cell>
        </row>
        <row r="407">
          <cell r="K407">
            <v>30.34</v>
          </cell>
          <cell r="Q407">
            <v>1.9958</v>
          </cell>
        </row>
        <row r="408">
          <cell r="K408">
            <v>29.75</v>
          </cell>
          <cell r="Q408">
            <v>1.9685999999999999</v>
          </cell>
        </row>
        <row r="409">
          <cell r="K409">
            <v>30.145</v>
          </cell>
          <cell r="Q409">
            <v>1.9830000000000001</v>
          </cell>
        </row>
        <row r="410">
          <cell r="K410">
            <v>29.57</v>
          </cell>
          <cell r="Q410">
            <v>1.9453</v>
          </cell>
        </row>
        <row r="411">
          <cell r="K411">
            <v>29.175000000000001</v>
          </cell>
          <cell r="Q411">
            <v>1.9408000000000001</v>
          </cell>
        </row>
        <row r="412">
          <cell r="K412">
            <v>29.03</v>
          </cell>
          <cell r="Q412">
            <v>1.9031</v>
          </cell>
        </row>
        <row r="413">
          <cell r="K413">
            <v>28.69</v>
          </cell>
          <cell r="Q413">
            <v>1.9282999999999999</v>
          </cell>
        </row>
        <row r="414">
          <cell r="K414">
            <v>29.184999999999999</v>
          </cell>
          <cell r="Q414">
            <v>1.8915</v>
          </cell>
        </row>
        <row r="415">
          <cell r="K415">
            <v>29.405000000000001</v>
          </cell>
          <cell r="Q415">
            <v>2.0114000000000001</v>
          </cell>
        </row>
        <row r="416">
          <cell r="K416">
            <v>29.32</v>
          </cell>
          <cell r="Q416">
            <v>2.0013999999999998</v>
          </cell>
        </row>
        <row r="417">
          <cell r="K417">
            <v>29.725000000000001</v>
          </cell>
          <cell r="Q417">
            <v>1.978</v>
          </cell>
        </row>
        <row r="418">
          <cell r="K418">
            <v>29.895</v>
          </cell>
          <cell r="Q418">
            <v>2.0121000000000002</v>
          </cell>
        </row>
        <row r="419">
          <cell r="K419">
            <v>29.805</v>
          </cell>
          <cell r="Q419">
            <v>2.0272999999999999</v>
          </cell>
        </row>
        <row r="420">
          <cell r="K420">
            <v>29.954999999999998</v>
          </cell>
          <cell r="Q420">
            <v>2.0213999999999999</v>
          </cell>
        </row>
        <row r="421">
          <cell r="K421">
            <v>31.43</v>
          </cell>
          <cell r="Q421">
            <v>2.0493999999999999</v>
          </cell>
        </row>
        <row r="422">
          <cell r="K422">
            <v>31.39</v>
          </cell>
          <cell r="Q422">
            <v>2.0611000000000002</v>
          </cell>
        </row>
        <row r="423">
          <cell r="K423">
            <v>31.765000000000001</v>
          </cell>
          <cell r="Q423">
            <v>2.0548999999999999</v>
          </cell>
        </row>
        <row r="424">
          <cell r="K424">
            <v>32.064999999999998</v>
          </cell>
          <cell r="Q424">
            <v>2.0651999999999999</v>
          </cell>
        </row>
        <row r="425">
          <cell r="K425">
            <v>32.119999999999997</v>
          </cell>
          <cell r="Q425">
            <v>2.1669</v>
          </cell>
        </row>
        <row r="426">
          <cell r="K426">
            <v>31.46</v>
          </cell>
          <cell r="Q426">
            <v>2.1640999999999999</v>
          </cell>
        </row>
        <row r="427">
          <cell r="K427">
            <v>30.56</v>
          </cell>
          <cell r="Q427">
            <v>2.19</v>
          </cell>
        </row>
        <row r="428">
          <cell r="K428">
            <v>28.864999999999998</v>
          </cell>
          <cell r="Q428">
            <v>2.2107000000000001</v>
          </cell>
        </row>
        <row r="429">
          <cell r="K429">
            <v>29.024999999999999</v>
          </cell>
          <cell r="Q429">
            <v>2.2145000000000001</v>
          </cell>
        </row>
        <row r="430">
          <cell r="K430">
            <v>27.545000000000002</v>
          </cell>
          <cell r="Q430">
            <v>2.169</v>
          </cell>
        </row>
        <row r="431">
          <cell r="K431">
            <v>27.725000000000001</v>
          </cell>
          <cell r="Q431">
            <v>2.1069</v>
          </cell>
        </row>
        <row r="432">
          <cell r="K432">
            <v>28.24</v>
          </cell>
          <cell r="Q432">
            <v>1.9901</v>
          </cell>
        </row>
        <row r="433">
          <cell r="K433">
            <v>27.57</v>
          </cell>
          <cell r="Q433">
            <v>2.0011000000000001</v>
          </cell>
        </row>
        <row r="434">
          <cell r="K434">
            <v>27.53</v>
          </cell>
          <cell r="Q434">
            <v>1.8991</v>
          </cell>
        </row>
        <row r="435">
          <cell r="K435">
            <v>29.704999999999998</v>
          </cell>
          <cell r="Q435">
            <v>1.9115</v>
          </cell>
        </row>
        <row r="436">
          <cell r="K436">
            <v>29.574999999999999</v>
          </cell>
          <cell r="Q436">
            <v>1.9470000000000001</v>
          </cell>
        </row>
        <row r="437">
          <cell r="K437">
            <v>30.324999999999999</v>
          </cell>
          <cell r="Q437">
            <v>1.9008</v>
          </cell>
        </row>
        <row r="438">
          <cell r="K438">
            <v>31.18</v>
          </cell>
          <cell r="Q438">
            <v>1.8979999999999999</v>
          </cell>
        </row>
        <row r="439">
          <cell r="K439">
            <v>31.19</v>
          </cell>
          <cell r="Q439">
            <v>2.048</v>
          </cell>
        </row>
        <row r="440">
          <cell r="K440">
            <v>31.06</v>
          </cell>
          <cell r="Q440">
            <v>2.0390000000000001</v>
          </cell>
        </row>
        <row r="441">
          <cell r="K441">
            <v>31.545000000000002</v>
          </cell>
          <cell r="Q441">
            <v>2.0907</v>
          </cell>
        </row>
        <row r="442">
          <cell r="K442">
            <v>31.25</v>
          </cell>
          <cell r="Q442">
            <v>2.1497000000000002</v>
          </cell>
        </row>
        <row r="443">
          <cell r="K443">
            <v>31.774999999999999</v>
          </cell>
          <cell r="Q443">
            <v>2.1503999999999999</v>
          </cell>
        </row>
        <row r="444">
          <cell r="K444">
            <v>32.524999999999999</v>
          </cell>
          <cell r="Q444">
            <v>2.1414</v>
          </cell>
        </row>
        <row r="445">
          <cell r="K445">
            <v>32.979999999999997</v>
          </cell>
          <cell r="Q445">
            <v>2.1747999999999998</v>
          </cell>
        </row>
        <row r="446">
          <cell r="K446">
            <v>32.97</v>
          </cell>
          <cell r="Q446">
            <v>2.1545000000000001</v>
          </cell>
        </row>
        <row r="447">
          <cell r="K447">
            <v>32.335000000000001</v>
          </cell>
          <cell r="Q447">
            <v>2.1907000000000001</v>
          </cell>
        </row>
        <row r="448">
          <cell r="K448">
            <v>32.524999999999999</v>
          </cell>
          <cell r="Q448">
            <v>2.2423999999999999</v>
          </cell>
        </row>
        <row r="449">
          <cell r="K449">
            <v>33.055</v>
          </cell>
          <cell r="Q449">
            <v>2.2738</v>
          </cell>
        </row>
        <row r="450">
          <cell r="K450">
            <v>32.204999999999998</v>
          </cell>
          <cell r="Q450">
            <v>2.2730999999999999</v>
          </cell>
        </row>
        <row r="451">
          <cell r="K451">
            <v>32.25</v>
          </cell>
          <cell r="Q451">
            <v>2.2292999999999998</v>
          </cell>
        </row>
        <row r="452">
          <cell r="K452">
            <v>31.594999999999999</v>
          </cell>
          <cell r="Q452">
            <v>2.2423999999999999</v>
          </cell>
        </row>
        <row r="453">
          <cell r="K453">
            <v>31.63</v>
          </cell>
          <cell r="Q453">
            <v>2.2789000000000001</v>
          </cell>
        </row>
        <row r="454">
          <cell r="K454">
            <v>32.164999999999999</v>
          </cell>
          <cell r="Q454">
            <v>2.2202999999999999</v>
          </cell>
        </row>
        <row r="455">
          <cell r="K455">
            <v>32.305</v>
          </cell>
          <cell r="Q455">
            <v>2.2233999999999998</v>
          </cell>
        </row>
        <row r="456">
          <cell r="K456">
            <v>32.1</v>
          </cell>
          <cell r="Q456">
            <v>2.1783000000000001</v>
          </cell>
        </row>
        <row r="457">
          <cell r="K457">
            <v>32.61</v>
          </cell>
          <cell r="Q457">
            <v>2.1806999999999999</v>
          </cell>
        </row>
        <row r="458">
          <cell r="K458">
            <v>32.409999999999997</v>
          </cell>
          <cell r="Q458">
            <v>2.2176</v>
          </cell>
        </row>
        <row r="459">
          <cell r="K459">
            <v>31.675000000000001</v>
          </cell>
          <cell r="Q459">
            <v>2.2271999999999998</v>
          </cell>
        </row>
        <row r="460">
          <cell r="K460">
            <v>31.745000000000001</v>
          </cell>
          <cell r="Q460">
            <v>2.2130999999999998</v>
          </cell>
        </row>
        <row r="461">
          <cell r="K461">
            <v>32.295000000000002</v>
          </cell>
          <cell r="Q461">
            <v>2.2483</v>
          </cell>
        </row>
        <row r="462">
          <cell r="K462">
            <v>32.090000000000003</v>
          </cell>
          <cell r="Q462">
            <v>2.2345000000000002</v>
          </cell>
        </row>
        <row r="463">
          <cell r="K463">
            <v>32.64</v>
          </cell>
          <cell r="Q463">
            <v>2.1838000000000002</v>
          </cell>
        </row>
        <row r="464">
          <cell r="K464">
            <v>32.454999999999998</v>
          </cell>
          <cell r="Q464">
            <v>2.1886000000000001</v>
          </cell>
        </row>
        <row r="465">
          <cell r="K465">
            <v>32.24</v>
          </cell>
          <cell r="Q465">
            <v>2.2265000000000001</v>
          </cell>
        </row>
        <row r="466">
          <cell r="K466">
            <v>31.655000000000001</v>
          </cell>
          <cell r="Q466">
            <v>2.2124000000000001</v>
          </cell>
        </row>
        <row r="467">
          <cell r="K467">
            <v>31.69</v>
          </cell>
          <cell r="Q467">
            <v>2.2503000000000002</v>
          </cell>
        </row>
        <row r="468">
          <cell r="K468">
            <v>32.375</v>
          </cell>
          <cell r="Q468">
            <v>2.2376</v>
          </cell>
        </row>
        <row r="469">
          <cell r="K469">
            <v>32.524999999999999</v>
          </cell>
          <cell r="Q469">
            <v>2.2227000000000001</v>
          </cell>
        </row>
        <row r="470">
          <cell r="K470">
            <v>32.9</v>
          </cell>
          <cell r="Q470">
            <v>2.1823999999999999</v>
          </cell>
        </row>
        <row r="471">
          <cell r="K471">
            <v>33.115000000000002</v>
          </cell>
          <cell r="Q471">
            <v>2.1848000000000001</v>
          </cell>
        </row>
        <row r="472">
          <cell r="K472">
            <v>32.83</v>
          </cell>
          <cell r="Q472">
            <v>2.2321</v>
          </cell>
        </row>
        <row r="473">
          <cell r="K473">
            <v>32.68</v>
          </cell>
          <cell r="Q473">
            <v>2.2423999999999999</v>
          </cell>
        </row>
        <row r="474">
          <cell r="K474">
            <v>32.450000000000003</v>
          </cell>
          <cell r="Q474">
            <v>2.2682000000000002</v>
          </cell>
        </row>
        <row r="475">
          <cell r="K475">
            <v>31.95</v>
          </cell>
          <cell r="Q475">
            <v>2.2831000000000001</v>
          </cell>
        </row>
        <row r="476">
          <cell r="K476">
            <v>32.695</v>
          </cell>
          <cell r="Q476">
            <v>2.2633999999999999</v>
          </cell>
        </row>
        <row r="477">
          <cell r="K477">
            <v>33.15</v>
          </cell>
          <cell r="Q477">
            <v>2.2530999999999999</v>
          </cell>
        </row>
        <row r="478">
          <cell r="K478">
            <v>33.200000000000003</v>
          </cell>
          <cell r="Q478">
            <v>2.2372000000000001</v>
          </cell>
        </row>
        <row r="479">
          <cell r="K479">
            <v>32.905000000000001</v>
          </cell>
          <cell r="Q479">
            <v>2.2860999999999998</v>
          </cell>
        </row>
        <row r="480">
          <cell r="K480">
            <v>34.020000000000003</v>
          </cell>
          <cell r="Q480">
            <v>2.3393999999999999</v>
          </cell>
        </row>
        <row r="481">
          <cell r="K481">
            <v>33.795000000000002</v>
          </cell>
          <cell r="Q481">
            <v>2.3719000000000001</v>
          </cell>
        </row>
        <row r="482">
          <cell r="K482">
            <v>33.695</v>
          </cell>
          <cell r="Q482">
            <v>2.3755000000000002</v>
          </cell>
        </row>
        <row r="483">
          <cell r="K483">
            <v>33.734999999999999</v>
          </cell>
          <cell r="Q483">
            <v>2.3544</v>
          </cell>
        </row>
        <row r="484">
          <cell r="K484">
            <v>33.19</v>
          </cell>
          <cell r="Q484">
            <v>2.4342000000000001</v>
          </cell>
        </row>
        <row r="485">
          <cell r="K485">
            <v>32.784999999999997</v>
          </cell>
          <cell r="Q485">
            <v>2.4180999999999999</v>
          </cell>
        </row>
        <row r="486">
          <cell r="K486">
            <v>32.76</v>
          </cell>
          <cell r="Q486">
            <v>2.4108999999999998</v>
          </cell>
        </row>
        <row r="487">
          <cell r="K487">
            <v>31.864999999999998</v>
          </cell>
          <cell r="Q487">
            <v>2.4138000000000002</v>
          </cell>
        </row>
        <row r="488">
          <cell r="K488">
            <v>32.725000000000001</v>
          </cell>
          <cell r="Q488">
            <v>2.3748</v>
          </cell>
        </row>
        <row r="489">
          <cell r="K489">
            <v>31.925000000000001</v>
          </cell>
          <cell r="Q489">
            <v>2.3458000000000001</v>
          </cell>
        </row>
        <row r="490">
          <cell r="K490">
            <v>31.875</v>
          </cell>
          <cell r="Q490">
            <v>2.3439999999999999</v>
          </cell>
        </row>
        <row r="491">
          <cell r="K491">
            <v>32.1</v>
          </cell>
          <cell r="Q491">
            <v>2.2799999999999998</v>
          </cell>
        </row>
        <row r="492">
          <cell r="K492">
            <v>31.905000000000001</v>
          </cell>
          <cell r="Q492">
            <v>2.3414999999999999</v>
          </cell>
        </row>
        <row r="493">
          <cell r="K493">
            <v>30.77</v>
          </cell>
          <cell r="Q493">
            <v>2.2843</v>
          </cell>
        </row>
        <row r="494">
          <cell r="K494">
            <v>30.25</v>
          </cell>
          <cell r="Q494">
            <v>2.2806999999999999</v>
          </cell>
        </row>
        <row r="495">
          <cell r="K495">
            <v>31.155000000000001</v>
          </cell>
          <cell r="Q495">
            <v>2.2968000000000002</v>
          </cell>
        </row>
        <row r="496">
          <cell r="K496">
            <v>31.465</v>
          </cell>
          <cell r="Q496">
            <v>2.2827999999999999</v>
          </cell>
        </row>
        <row r="497">
          <cell r="K497">
            <v>31.49</v>
          </cell>
          <cell r="Q497">
            <v>2.2016</v>
          </cell>
        </row>
        <row r="498">
          <cell r="K498">
            <v>30.49</v>
          </cell>
          <cell r="Q498">
            <v>2.1644000000000001</v>
          </cell>
        </row>
        <row r="499">
          <cell r="K499">
            <v>31.05</v>
          </cell>
          <cell r="Q499">
            <v>2.2292000000000001</v>
          </cell>
        </row>
        <row r="500">
          <cell r="K500">
            <v>30.484999999999999</v>
          </cell>
          <cell r="Q500">
            <v>2.2513999999999998</v>
          </cell>
        </row>
        <row r="501">
          <cell r="K501">
            <v>30.87</v>
          </cell>
          <cell r="Q501">
            <v>2.2532000000000001</v>
          </cell>
        </row>
        <row r="502">
          <cell r="K502">
            <v>30.855</v>
          </cell>
          <cell r="Q502">
            <v>2.1816</v>
          </cell>
        </row>
        <row r="503">
          <cell r="K503">
            <v>31.805</v>
          </cell>
          <cell r="Q503">
            <v>2.2216999999999998</v>
          </cell>
        </row>
        <row r="504">
          <cell r="K504">
            <v>31.704999999999998</v>
          </cell>
          <cell r="Q504">
            <v>2.1812</v>
          </cell>
        </row>
        <row r="505">
          <cell r="K505">
            <v>32.58</v>
          </cell>
          <cell r="Q505">
            <v>2.2088000000000001</v>
          </cell>
        </row>
        <row r="506">
          <cell r="K506">
            <v>32.49</v>
          </cell>
          <cell r="Q506">
            <v>2.2077</v>
          </cell>
        </row>
        <row r="507">
          <cell r="K507">
            <v>32.655000000000001</v>
          </cell>
          <cell r="Q507">
            <v>2.2757000000000001</v>
          </cell>
        </row>
        <row r="508">
          <cell r="K508">
            <v>33.284999999999997</v>
          </cell>
          <cell r="Q508">
            <v>2.2685</v>
          </cell>
        </row>
        <row r="509">
          <cell r="K509">
            <v>33.424999999999997</v>
          </cell>
          <cell r="Q509">
            <v>2.3311000000000002</v>
          </cell>
        </row>
        <row r="510">
          <cell r="K510">
            <v>33.195</v>
          </cell>
          <cell r="Q510">
            <v>2.3247</v>
          </cell>
        </row>
        <row r="511">
          <cell r="K511">
            <v>33.44</v>
          </cell>
          <cell r="Q511">
            <v>2.3365</v>
          </cell>
        </row>
        <row r="512">
          <cell r="K512">
            <v>34.229999999999997</v>
          </cell>
          <cell r="Q512">
            <v>2.3816000000000002</v>
          </cell>
        </row>
        <row r="513">
          <cell r="K513">
            <v>33.685000000000002</v>
          </cell>
          <cell r="Q513">
            <v>2.3915999999999999</v>
          </cell>
        </row>
        <row r="514">
          <cell r="K514">
            <v>33.85</v>
          </cell>
          <cell r="Q514">
            <v>2.3751000000000002</v>
          </cell>
        </row>
        <row r="515">
          <cell r="K515">
            <v>33.634999999999998</v>
          </cell>
          <cell r="Q515">
            <v>2.3927</v>
          </cell>
        </row>
        <row r="516">
          <cell r="K516">
            <v>33.604999999999997</v>
          </cell>
          <cell r="Q516">
            <v>2.4491999999999998</v>
          </cell>
        </row>
        <row r="517">
          <cell r="K517">
            <v>34.03</v>
          </cell>
          <cell r="Q517">
            <v>2.4102000000000001</v>
          </cell>
        </row>
        <row r="518">
          <cell r="K518">
            <v>34.564999999999998</v>
          </cell>
          <cell r="Q518">
            <v>2.4220000000000002</v>
          </cell>
        </row>
        <row r="519">
          <cell r="K519">
            <v>34.744999999999997</v>
          </cell>
          <cell r="Q519">
            <v>2.4066000000000001</v>
          </cell>
        </row>
        <row r="520">
          <cell r="K520">
            <v>35.42</v>
          </cell>
          <cell r="Q520">
            <v>2.4045000000000001</v>
          </cell>
        </row>
        <row r="521">
          <cell r="K521">
            <v>35.799999999999997</v>
          </cell>
          <cell r="Q521">
            <v>2.4348999999999998</v>
          </cell>
        </row>
        <row r="522">
          <cell r="K522">
            <v>36.25</v>
          </cell>
          <cell r="Q522">
            <v>2.4731999999999998</v>
          </cell>
        </row>
        <row r="523">
          <cell r="K523">
            <v>36.5</v>
          </cell>
          <cell r="Q523">
            <v>2.4860000000000002</v>
          </cell>
        </row>
        <row r="524">
          <cell r="K524">
            <v>36.454999999999998</v>
          </cell>
          <cell r="Q524">
            <v>2.5343</v>
          </cell>
        </row>
        <row r="525">
          <cell r="K525">
            <v>36.725000000000001</v>
          </cell>
          <cell r="Q525">
            <v>2.5615000000000001</v>
          </cell>
        </row>
        <row r="526">
          <cell r="K526">
            <v>36.604999999999997</v>
          </cell>
          <cell r="Q526">
            <v>2.5937000000000001</v>
          </cell>
        </row>
        <row r="527">
          <cell r="K527">
            <v>36.825000000000003</v>
          </cell>
          <cell r="Q527">
            <v>2.6116000000000001</v>
          </cell>
        </row>
        <row r="528">
          <cell r="K528">
            <v>36.619999999999997</v>
          </cell>
          <cell r="Q528">
            <v>2.6084000000000001</v>
          </cell>
        </row>
        <row r="529">
          <cell r="K529">
            <v>37</v>
          </cell>
          <cell r="Q529">
            <v>2.6276999999999999</v>
          </cell>
        </row>
        <row r="530">
          <cell r="K530">
            <v>36.85</v>
          </cell>
          <cell r="Q530">
            <v>2.6191</v>
          </cell>
        </row>
        <row r="531">
          <cell r="K531">
            <v>36.454999999999998</v>
          </cell>
          <cell r="Q531">
            <v>2.6349</v>
          </cell>
        </row>
        <row r="532">
          <cell r="K532">
            <v>36.335000000000001</v>
          </cell>
          <cell r="Q532">
            <v>2.6202000000000001</v>
          </cell>
        </row>
        <row r="533">
          <cell r="K533">
            <v>36.33</v>
          </cell>
          <cell r="Q533">
            <v>2.6474000000000002</v>
          </cell>
        </row>
        <row r="534">
          <cell r="K534">
            <v>36.79</v>
          </cell>
          <cell r="Q534">
            <v>2.6366999999999998</v>
          </cell>
        </row>
        <row r="535">
          <cell r="K535">
            <v>36.805</v>
          </cell>
          <cell r="Q535">
            <v>2.6084000000000001</v>
          </cell>
        </row>
        <row r="536">
          <cell r="K536">
            <v>36.65</v>
          </cell>
          <cell r="Q536">
            <v>2.5998000000000001</v>
          </cell>
        </row>
        <row r="537">
          <cell r="K537">
            <v>36.825000000000003</v>
          </cell>
          <cell r="Q537">
            <v>2.5994999999999999</v>
          </cell>
        </row>
        <row r="538">
          <cell r="K538">
            <v>36.905000000000001</v>
          </cell>
          <cell r="Q538">
            <v>2.6324000000000001</v>
          </cell>
        </row>
        <row r="539">
          <cell r="K539">
            <v>36.82</v>
          </cell>
          <cell r="Q539">
            <v>2.6334</v>
          </cell>
        </row>
        <row r="540">
          <cell r="K540">
            <v>36.840000000000003</v>
          </cell>
          <cell r="Q540">
            <v>2.5293000000000001</v>
          </cell>
        </row>
        <row r="541">
          <cell r="K541">
            <v>37.774999999999999</v>
          </cell>
          <cell r="Q541">
            <v>2.5413999999999999</v>
          </cell>
        </row>
        <row r="542">
          <cell r="K542">
            <v>37.875</v>
          </cell>
          <cell r="Q542">
            <v>2.5468999999999999</v>
          </cell>
        </row>
        <row r="543">
          <cell r="K543">
            <v>37.69</v>
          </cell>
          <cell r="Q543">
            <v>2.5409999999999999</v>
          </cell>
        </row>
        <row r="544">
          <cell r="K544">
            <v>38.1</v>
          </cell>
          <cell r="Q544">
            <v>2.5424000000000002</v>
          </cell>
        </row>
        <row r="545">
          <cell r="K545">
            <v>38.53</v>
          </cell>
          <cell r="Q545">
            <v>2.6069</v>
          </cell>
        </row>
        <row r="546">
          <cell r="K546">
            <v>38.555</v>
          </cell>
          <cell r="Q546">
            <v>2.6137999999999999</v>
          </cell>
        </row>
        <row r="547">
          <cell r="K547">
            <v>37.975000000000001</v>
          </cell>
          <cell r="Q547">
            <v>2.6011000000000002</v>
          </cell>
        </row>
        <row r="548">
          <cell r="K548">
            <v>37.695</v>
          </cell>
          <cell r="Q548">
            <v>2.6294</v>
          </cell>
        </row>
        <row r="549">
          <cell r="K549">
            <v>38.354999999999997</v>
          </cell>
          <cell r="Q549">
            <v>2.6589999999999998</v>
          </cell>
        </row>
        <row r="550">
          <cell r="K550">
            <v>38.515000000000001</v>
          </cell>
          <cell r="Q550">
            <v>2.6608000000000001</v>
          </cell>
        </row>
        <row r="551">
          <cell r="K551">
            <v>38.125</v>
          </cell>
          <cell r="Q551">
            <v>2.6206999999999998</v>
          </cell>
        </row>
        <row r="552">
          <cell r="K552">
            <v>38.549999999999997</v>
          </cell>
          <cell r="Q552">
            <v>2.6013999999999999</v>
          </cell>
        </row>
        <row r="553">
          <cell r="K553">
            <v>38.555</v>
          </cell>
          <cell r="Q553">
            <v>2.6469999999999998</v>
          </cell>
        </row>
        <row r="554">
          <cell r="K554">
            <v>38.034999999999997</v>
          </cell>
          <cell r="Q554">
            <v>2.6579999999999999</v>
          </cell>
        </row>
        <row r="555">
          <cell r="K555">
            <v>37.97</v>
          </cell>
          <cell r="Q555">
            <v>2.6311</v>
          </cell>
        </row>
        <row r="556">
          <cell r="K556">
            <v>38.825000000000003</v>
          </cell>
          <cell r="Q556">
            <v>2.6604000000000001</v>
          </cell>
        </row>
        <row r="557">
          <cell r="K557">
            <v>37.83</v>
          </cell>
          <cell r="Q557">
            <v>2.6608000000000001</v>
          </cell>
        </row>
        <row r="558">
          <cell r="K558">
            <v>38.664999999999999</v>
          </cell>
          <cell r="Q558">
            <v>2.6248999999999998</v>
          </cell>
        </row>
        <row r="559">
          <cell r="K559">
            <v>37.53</v>
          </cell>
          <cell r="Q559">
            <v>2.6204000000000001</v>
          </cell>
        </row>
        <row r="560">
          <cell r="K560">
            <v>37.145000000000003</v>
          </cell>
          <cell r="Q560">
            <v>2.6793999999999998</v>
          </cell>
        </row>
        <row r="561">
          <cell r="K561">
            <v>36.1</v>
          </cell>
          <cell r="Q561">
            <v>2.6107</v>
          </cell>
        </row>
        <row r="562">
          <cell r="K562">
            <v>35.534999999999997</v>
          </cell>
          <cell r="Q562">
            <v>2.6684000000000001</v>
          </cell>
        </row>
        <row r="563">
          <cell r="K563">
            <v>37.47</v>
          </cell>
          <cell r="Q563">
            <v>2.59</v>
          </cell>
        </row>
        <row r="564">
          <cell r="K564">
            <v>37.395000000000003</v>
          </cell>
          <cell r="Q564">
            <v>2.5634999999999999</v>
          </cell>
        </row>
        <row r="565">
          <cell r="K565">
            <v>38.36</v>
          </cell>
          <cell r="Q565">
            <v>2.4914000000000001</v>
          </cell>
        </row>
        <row r="566">
          <cell r="K566">
            <v>37.914999999999999</v>
          </cell>
          <cell r="Q566">
            <v>2.4523999999999999</v>
          </cell>
        </row>
        <row r="567">
          <cell r="K567">
            <v>37.090000000000003</v>
          </cell>
          <cell r="Q567">
            <v>2.5859000000000001</v>
          </cell>
        </row>
        <row r="568">
          <cell r="K568">
            <v>37.15</v>
          </cell>
          <cell r="Q568">
            <v>2.5807000000000002</v>
          </cell>
        </row>
        <row r="569">
          <cell r="K569">
            <v>36.47</v>
          </cell>
          <cell r="Q569">
            <v>2.6473</v>
          </cell>
        </row>
        <row r="570">
          <cell r="K570">
            <v>35.79</v>
          </cell>
          <cell r="Q570">
            <v>2.6166</v>
          </cell>
        </row>
        <row r="571">
          <cell r="K571">
            <v>33.97</v>
          </cell>
          <cell r="Q571">
            <v>2.5596999999999999</v>
          </cell>
        </row>
        <row r="572">
          <cell r="K572">
            <v>34.875</v>
          </cell>
          <cell r="Q572">
            <v>2.5638000000000001</v>
          </cell>
        </row>
        <row r="573">
          <cell r="K573">
            <v>34.664999999999999</v>
          </cell>
          <cell r="Q573">
            <v>2.5169000000000001</v>
          </cell>
        </row>
        <row r="574">
          <cell r="K574">
            <v>34.284999999999997</v>
          </cell>
          <cell r="Q574">
            <v>2.4700000000000002</v>
          </cell>
        </row>
        <row r="575">
          <cell r="K575">
            <v>35.06</v>
          </cell>
          <cell r="Q575">
            <v>2.3443999999999998</v>
          </cell>
        </row>
        <row r="576">
          <cell r="K576">
            <v>35.774999999999999</v>
          </cell>
          <cell r="Q576">
            <v>2.4068000000000001</v>
          </cell>
        </row>
        <row r="577">
          <cell r="K577">
            <v>35.715000000000003</v>
          </cell>
          <cell r="Q577">
            <v>2.3923000000000001</v>
          </cell>
        </row>
        <row r="578">
          <cell r="K578">
            <v>35.155000000000001</v>
          </cell>
          <cell r="Q578">
            <v>2.3660999999999999</v>
          </cell>
        </row>
        <row r="579">
          <cell r="K579">
            <v>36.29</v>
          </cell>
          <cell r="Q579">
            <v>2.4196</v>
          </cell>
        </row>
        <row r="580">
          <cell r="K580">
            <v>36.61</v>
          </cell>
          <cell r="Q580">
            <v>2.4689000000000001</v>
          </cell>
        </row>
        <row r="581">
          <cell r="K581">
            <v>34.664999999999999</v>
          </cell>
          <cell r="Q581">
            <v>2.4647999999999999</v>
          </cell>
        </row>
        <row r="582">
          <cell r="K582">
            <v>34.049999999999997</v>
          </cell>
          <cell r="Q582">
            <v>2.4260999999999999</v>
          </cell>
        </row>
        <row r="583">
          <cell r="K583">
            <v>34.664999999999999</v>
          </cell>
          <cell r="Q583">
            <v>2.5045000000000002</v>
          </cell>
        </row>
        <row r="584">
          <cell r="K584">
            <v>34.69</v>
          </cell>
          <cell r="Q584">
            <v>2.5265</v>
          </cell>
        </row>
        <row r="585">
          <cell r="K585">
            <v>36.344999999999999</v>
          </cell>
          <cell r="Q585">
            <v>2.3923000000000001</v>
          </cell>
        </row>
        <row r="586">
          <cell r="K586">
            <v>36.774999999999999</v>
          </cell>
          <cell r="Q586">
            <v>2.3498999999999999</v>
          </cell>
        </row>
        <row r="587">
          <cell r="K587">
            <v>36.369999999999997</v>
          </cell>
          <cell r="Q587">
            <v>2.3923000000000001</v>
          </cell>
        </row>
        <row r="588">
          <cell r="K588">
            <v>37.575000000000003</v>
          </cell>
          <cell r="Q588">
            <v>2.3940000000000001</v>
          </cell>
        </row>
        <row r="589">
          <cell r="K589">
            <v>37.56</v>
          </cell>
          <cell r="Q589">
            <v>2.5083000000000002</v>
          </cell>
        </row>
        <row r="590">
          <cell r="K590">
            <v>38.11</v>
          </cell>
          <cell r="Q590">
            <v>2.5379</v>
          </cell>
        </row>
        <row r="591">
          <cell r="K591">
            <v>38.185000000000002</v>
          </cell>
          <cell r="Q591">
            <v>2.5099999999999998</v>
          </cell>
        </row>
        <row r="592">
          <cell r="K592">
            <v>38.414999999999999</v>
          </cell>
          <cell r="Q592">
            <v>2.5931000000000002</v>
          </cell>
        </row>
        <row r="593">
          <cell r="K593">
            <v>36.914999999999999</v>
          </cell>
          <cell r="Q593">
            <v>2.5920999999999998</v>
          </cell>
        </row>
        <row r="594">
          <cell r="K594">
            <v>36.979999999999997</v>
          </cell>
          <cell r="Q594">
            <v>2.6301000000000001</v>
          </cell>
        </row>
        <row r="595">
          <cell r="K595">
            <v>36.015000000000001</v>
          </cell>
          <cell r="Q595">
            <v>2.6352000000000002</v>
          </cell>
        </row>
        <row r="596">
          <cell r="K596">
            <v>36.36</v>
          </cell>
          <cell r="Q596">
            <v>2.6511</v>
          </cell>
        </row>
        <row r="597">
          <cell r="K597">
            <v>36.335000000000001</v>
          </cell>
          <cell r="Q597">
            <v>2.5476000000000001</v>
          </cell>
        </row>
        <row r="598">
          <cell r="K598">
            <v>35.064999999999998</v>
          </cell>
          <cell r="Q598">
            <v>2.5520999999999998</v>
          </cell>
        </row>
        <row r="599">
          <cell r="K599">
            <v>34.755000000000003</v>
          </cell>
          <cell r="Q599">
            <v>2.4855</v>
          </cell>
        </row>
        <row r="600">
          <cell r="K600">
            <v>34.755000000000003</v>
          </cell>
          <cell r="Q600">
            <v>2.5093000000000001</v>
          </cell>
        </row>
        <row r="601">
          <cell r="K601">
            <v>34.185000000000002</v>
          </cell>
          <cell r="Q601">
            <v>2.5076000000000001</v>
          </cell>
        </row>
        <row r="602">
          <cell r="K602">
            <v>33.715000000000003</v>
          </cell>
          <cell r="Q602">
            <v>2.4199000000000002</v>
          </cell>
        </row>
        <row r="603">
          <cell r="K603">
            <v>35.119999999999997</v>
          </cell>
          <cell r="Q603">
            <v>2.2645</v>
          </cell>
        </row>
        <row r="604">
          <cell r="K604">
            <v>35.445</v>
          </cell>
          <cell r="Q604">
            <v>2.2645</v>
          </cell>
        </row>
        <row r="605">
          <cell r="K605">
            <v>35.854999999999997</v>
          </cell>
          <cell r="Q605">
            <v>2.2273000000000001</v>
          </cell>
        </row>
        <row r="606">
          <cell r="K606">
            <v>36.344999999999999</v>
          </cell>
          <cell r="Q606">
            <v>2.1966999999999999</v>
          </cell>
        </row>
        <row r="607">
          <cell r="K607">
            <v>36.22</v>
          </cell>
          <cell r="Q607">
            <v>2.2883</v>
          </cell>
        </row>
        <row r="608">
          <cell r="K608">
            <v>36.295000000000002</v>
          </cell>
          <cell r="Q608">
            <v>2.3094000000000001</v>
          </cell>
        </row>
        <row r="609">
          <cell r="K609">
            <v>36.090000000000003</v>
          </cell>
          <cell r="Q609">
            <v>2.3361000000000001</v>
          </cell>
        </row>
        <row r="610">
          <cell r="K610">
            <v>34.405000000000001</v>
          </cell>
          <cell r="Q610">
            <v>2.3681000000000001</v>
          </cell>
        </row>
        <row r="611">
          <cell r="K611">
            <v>34.185000000000002</v>
          </cell>
          <cell r="Q611">
            <v>2.3599000000000001</v>
          </cell>
        </row>
        <row r="612">
          <cell r="K612">
            <v>34.814999999999998</v>
          </cell>
          <cell r="Q612">
            <v>2.3647999999999998</v>
          </cell>
        </row>
        <row r="613">
          <cell r="K613">
            <v>34.56</v>
          </cell>
          <cell r="Q613">
            <v>2.3515000000000001</v>
          </cell>
        </row>
        <row r="614">
          <cell r="K614">
            <v>36.200000000000003</v>
          </cell>
          <cell r="Q614">
            <v>2.2416999999999998</v>
          </cell>
        </row>
        <row r="615">
          <cell r="K615">
            <v>36.950000000000003</v>
          </cell>
          <cell r="Q615">
            <v>2.2273000000000001</v>
          </cell>
        </row>
        <row r="616">
          <cell r="K616">
            <v>37.729999999999997</v>
          </cell>
          <cell r="Q616">
            <v>2.2684000000000002</v>
          </cell>
        </row>
        <row r="617">
          <cell r="K617">
            <v>37.314999999999998</v>
          </cell>
          <cell r="Q617">
            <v>2.2517999999999998</v>
          </cell>
        </row>
        <row r="618">
          <cell r="K618">
            <v>37.354999999999997</v>
          </cell>
          <cell r="Q618">
            <v>2.3586</v>
          </cell>
        </row>
        <row r="619">
          <cell r="K619">
            <v>37.174999999999997</v>
          </cell>
          <cell r="Q619">
            <v>2.4075000000000002</v>
          </cell>
        </row>
        <row r="620">
          <cell r="K620">
            <v>37.335000000000001</v>
          </cell>
          <cell r="Q620">
            <v>2.4582999999999999</v>
          </cell>
        </row>
        <row r="621">
          <cell r="K621">
            <v>38.130000000000003</v>
          </cell>
          <cell r="Q621">
            <v>2.4312999999999998</v>
          </cell>
        </row>
        <row r="622">
          <cell r="K622">
            <v>38.270000000000003</v>
          </cell>
          <cell r="Q622">
            <v>2.4339</v>
          </cell>
        </row>
        <row r="623">
          <cell r="K623">
            <v>38.484999999999999</v>
          </cell>
          <cell r="Q623">
            <v>2.4222000000000001</v>
          </cell>
        </row>
        <row r="624">
          <cell r="K624">
            <v>38.765000000000001</v>
          </cell>
          <cell r="Q624">
            <v>2.4325999999999999</v>
          </cell>
        </row>
        <row r="625">
          <cell r="K625">
            <v>38.520000000000003</v>
          </cell>
          <cell r="Q625">
            <v>2.4843999999999999</v>
          </cell>
        </row>
        <row r="626">
          <cell r="K626">
            <v>39.064999999999998</v>
          </cell>
          <cell r="Q626">
            <v>2.4935</v>
          </cell>
        </row>
        <row r="627">
          <cell r="K627">
            <v>38.83</v>
          </cell>
          <cell r="Q627">
            <v>2.5074999999999998</v>
          </cell>
        </row>
        <row r="628">
          <cell r="K628">
            <v>37.14</v>
          </cell>
          <cell r="Q628">
            <v>2.5257000000000001</v>
          </cell>
        </row>
        <row r="629">
          <cell r="K629">
            <v>36.909999999999997</v>
          </cell>
          <cell r="Q629">
            <v>2.5097999999999998</v>
          </cell>
        </row>
        <row r="630">
          <cell r="K630">
            <v>36.725000000000001</v>
          </cell>
          <cell r="Q630">
            <v>2.5453000000000001</v>
          </cell>
        </row>
        <row r="631">
          <cell r="K631">
            <v>36.545000000000002</v>
          </cell>
          <cell r="Q631">
            <v>2.5299999999999998</v>
          </cell>
        </row>
        <row r="632">
          <cell r="K632">
            <v>37.424999999999997</v>
          </cell>
          <cell r="Q632">
            <v>2.4199000000000002</v>
          </cell>
        </row>
        <row r="633">
          <cell r="K633">
            <v>38</v>
          </cell>
          <cell r="Q633">
            <v>2.4049</v>
          </cell>
        </row>
        <row r="634">
          <cell r="K634">
            <v>37.25</v>
          </cell>
          <cell r="Q634">
            <v>2.3927999999999998</v>
          </cell>
        </row>
        <row r="635">
          <cell r="K635">
            <v>37.130000000000003</v>
          </cell>
          <cell r="Q635">
            <v>2.3811</v>
          </cell>
        </row>
        <row r="636">
          <cell r="K636">
            <v>36.43</v>
          </cell>
          <cell r="Q636">
            <v>2.4384000000000001</v>
          </cell>
        </row>
        <row r="637">
          <cell r="K637">
            <v>35.97</v>
          </cell>
          <cell r="Q637">
            <v>2.4759000000000002</v>
          </cell>
        </row>
        <row r="638">
          <cell r="K638">
            <v>36.085000000000001</v>
          </cell>
          <cell r="Q638">
            <v>2.427</v>
          </cell>
        </row>
        <row r="639">
          <cell r="K639">
            <v>36.204999999999998</v>
          </cell>
          <cell r="Q639">
            <v>2.4192</v>
          </cell>
        </row>
        <row r="640">
          <cell r="K640">
            <v>36.844999999999999</v>
          </cell>
          <cell r="Q640">
            <v>2.3736000000000002</v>
          </cell>
        </row>
        <row r="641">
          <cell r="K641">
            <v>36.174999999999997</v>
          </cell>
          <cell r="Q641">
            <v>2.3435999999999999</v>
          </cell>
        </row>
        <row r="642">
          <cell r="K642">
            <v>36.47</v>
          </cell>
          <cell r="Q642">
            <v>2.3511000000000002</v>
          </cell>
        </row>
        <row r="643">
          <cell r="K643">
            <v>38.19</v>
          </cell>
          <cell r="Q643">
            <v>2.359</v>
          </cell>
        </row>
        <row r="644">
          <cell r="K644">
            <v>38.655000000000001</v>
          </cell>
          <cell r="Q644">
            <v>2.4007000000000001</v>
          </cell>
        </row>
        <row r="645">
          <cell r="K645">
            <v>39.4</v>
          </cell>
          <cell r="Q645">
            <v>2.3570000000000002</v>
          </cell>
        </row>
        <row r="646">
          <cell r="K646">
            <v>39.18</v>
          </cell>
          <cell r="Q646">
            <v>2.3761999999999999</v>
          </cell>
        </row>
        <row r="647">
          <cell r="K647">
            <v>39.505000000000003</v>
          </cell>
          <cell r="Q647">
            <v>2.4883000000000002</v>
          </cell>
        </row>
        <row r="648">
          <cell r="K648">
            <v>39.33</v>
          </cell>
          <cell r="Q648">
            <v>2.5186000000000002</v>
          </cell>
        </row>
        <row r="649">
          <cell r="K649">
            <v>39.365000000000002</v>
          </cell>
          <cell r="Q649">
            <v>2.5670999999999999</v>
          </cell>
        </row>
        <row r="650">
          <cell r="K650">
            <v>39.625</v>
          </cell>
          <cell r="Q650">
            <v>2.5528</v>
          </cell>
        </row>
        <row r="651">
          <cell r="K651">
            <v>39.85</v>
          </cell>
          <cell r="Q651">
            <v>2.5739999999999998</v>
          </cell>
        </row>
        <row r="652">
          <cell r="K652">
            <v>39.54</v>
          </cell>
          <cell r="Q652">
            <v>2.5626000000000002</v>
          </cell>
        </row>
        <row r="653">
          <cell r="K653">
            <v>39.46</v>
          </cell>
          <cell r="Q653">
            <v>2.5648</v>
          </cell>
        </row>
        <row r="654">
          <cell r="K654">
            <v>39.979999999999997</v>
          </cell>
          <cell r="Q654">
            <v>2.5817999999999999</v>
          </cell>
        </row>
        <row r="655">
          <cell r="K655">
            <v>40.369999999999997</v>
          </cell>
          <cell r="Q655">
            <v>2.5964</v>
          </cell>
        </row>
        <row r="656">
          <cell r="K656">
            <v>40.615000000000002</v>
          </cell>
          <cell r="Q656">
            <v>2.5762</v>
          </cell>
        </row>
        <row r="657">
          <cell r="K657">
            <v>40.299999999999997</v>
          </cell>
          <cell r="Q657">
            <v>2.5710000000000002</v>
          </cell>
        </row>
        <row r="658">
          <cell r="K658">
            <v>39.585000000000001</v>
          </cell>
          <cell r="Q658">
            <v>2.6049000000000002</v>
          </cell>
        </row>
        <row r="659">
          <cell r="K659">
            <v>41.05</v>
          </cell>
          <cell r="Q659">
            <v>2.6303000000000001</v>
          </cell>
        </row>
        <row r="660">
          <cell r="K660">
            <v>40.825000000000003</v>
          </cell>
          <cell r="Q660">
            <v>2.6463000000000001</v>
          </cell>
        </row>
        <row r="661">
          <cell r="K661">
            <v>41.15</v>
          </cell>
          <cell r="Q661">
            <v>2.6257999999999999</v>
          </cell>
        </row>
        <row r="662">
          <cell r="K662">
            <v>41.125</v>
          </cell>
          <cell r="Q662">
            <v>2.5792000000000002</v>
          </cell>
        </row>
        <row r="663">
          <cell r="K663">
            <v>40.9</v>
          </cell>
          <cell r="Q663">
            <v>2.6745999999999999</v>
          </cell>
        </row>
        <row r="664">
          <cell r="K664">
            <v>40.515000000000001</v>
          </cell>
          <cell r="Q664">
            <v>2.66</v>
          </cell>
        </row>
        <row r="665">
          <cell r="K665">
            <v>40.015000000000001</v>
          </cell>
          <cell r="Q665">
            <v>2.6810999999999998</v>
          </cell>
        </row>
        <row r="666">
          <cell r="K666">
            <v>41.21</v>
          </cell>
          <cell r="Q666">
            <v>2.6795</v>
          </cell>
        </row>
        <row r="667">
          <cell r="K667">
            <v>41.475000000000001</v>
          </cell>
          <cell r="Q667">
            <v>2.5327999999999999</v>
          </cell>
        </row>
        <row r="668">
          <cell r="K668">
            <v>41.814999999999998</v>
          </cell>
          <cell r="Q668">
            <v>2.5089000000000001</v>
          </cell>
        </row>
        <row r="669">
          <cell r="K669">
            <v>42.43</v>
          </cell>
          <cell r="Q669">
            <v>2.4780000000000002</v>
          </cell>
        </row>
        <row r="670">
          <cell r="K670">
            <v>42.53</v>
          </cell>
          <cell r="Q670">
            <v>2.552</v>
          </cell>
        </row>
        <row r="671">
          <cell r="K671">
            <v>41.73</v>
          </cell>
          <cell r="Q671">
            <v>2.5684</v>
          </cell>
        </row>
        <row r="672">
          <cell r="K672">
            <v>43.41</v>
          </cell>
          <cell r="Q672">
            <v>2.5893999999999999</v>
          </cell>
        </row>
        <row r="673">
          <cell r="K673">
            <v>43.0625</v>
          </cell>
          <cell r="Q673">
            <v>2.6274999999999999</v>
          </cell>
        </row>
        <row r="674">
          <cell r="K674">
            <v>42.604999999999997</v>
          </cell>
          <cell r="Q674">
            <v>2.6337000000000002</v>
          </cell>
        </row>
        <row r="675">
          <cell r="K675">
            <v>42.715000000000003</v>
          </cell>
          <cell r="Q675">
            <v>2.5842000000000001</v>
          </cell>
        </row>
        <row r="676">
          <cell r="K676">
            <v>42.155000000000001</v>
          </cell>
          <cell r="Q676">
            <v>2.6882000000000001</v>
          </cell>
        </row>
        <row r="677">
          <cell r="K677">
            <v>42.895000000000003</v>
          </cell>
          <cell r="Q677">
            <v>2.6667000000000001</v>
          </cell>
        </row>
        <row r="678">
          <cell r="K678">
            <v>42.63</v>
          </cell>
          <cell r="Q678">
            <v>2.6383999999999999</v>
          </cell>
        </row>
        <row r="679">
          <cell r="K679">
            <v>43.155000000000001</v>
          </cell>
          <cell r="Q679">
            <v>2.6452</v>
          </cell>
        </row>
        <row r="680">
          <cell r="K680">
            <v>43.594999999999999</v>
          </cell>
          <cell r="Q680">
            <v>2.6105</v>
          </cell>
        </row>
        <row r="681">
          <cell r="K681">
            <v>43.68</v>
          </cell>
          <cell r="Q681">
            <v>2.6562999999999999</v>
          </cell>
        </row>
        <row r="682">
          <cell r="K682">
            <v>42.715000000000003</v>
          </cell>
          <cell r="Q682">
            <v>2.6398999999999999</v>
          </cell>
        </row>
        <row r="683">
          <cell r="K683">
            <v>43.024999999999999</v>
          </cell>
          <cell r="Q683">
            <v>2.6724000000000001</v>
          </cell>
        </row>
        <row r="684">
          <cell r="K684">
            <v>43.84</v>
          </cell>
          <cell r="Q684">
            <v>2.6997</v>
          </cell>
        </row>
        <row r="685">
          <cell r="K685">
            <v>44.45</v>
          </cell>
          <cell r="Q685">
            <v>2.7048999999999999</v>
          </cell>
        </row>
        <row r="686">
          <cell r="K686">
            <v>44.975000000000001</v>
          </cell>
          <cell r="Q686">
            <v>2.6452</v>
          </cell>
        </row>
        <row r="687">
          <cell r="K687">
            <v>45.515000000000001</v>
          </cell>
          <cell r="Q687">
            <v>2.6644000000000001</v>
          </cell>
        </row>
        <row r="688">
          <cell r="K688">
            <v>45.86</v>
          </cell>
          <cell r="Q688">
            <v>2.7147999999999999</v>
          </cell>
        </row>
        <row r="689">
          <cell r="K689">
            <v>45.61</v>
          </cell>
          <cell r="Q689">
            <v>2.7526000000000002</v>
          </cell>
        </row>
        <row r="690">
          <cell r="K690">
            <v>45.99</v>
          </cell>
          <cell r="Q690">
            <v>2.7850999999999999</v>
          </cell>
        </row>
        <row r="691">
          <cell r="K691">
            <v>45.174999999999997</v>
          </cell>
          <cell r="Q691">
            <v>2.8186</v>
          </cell>
        </row>
        <row r="692">
          <cell r="K692">
            <v>45.7</v>
          </cell>
          <cell r="Q692">
            <v>2.8399000000000001</v>
          </cell>
        </row>
        <row r="693">
          <cell r="K693">
            <v>45.47</v>
          </cell>
          <cell r="Q693">
            <v>2.8243999999999998</v>
          </cell>
        </row>
        <row r="694">
          <cell r="K694">
            <v>45.145000000000003</v>
          </cell>
          <cell r="Q694">
            <v>2.8479999999999999</v>
          </cell>
        </row>
        <row r="695">
          <cell r="K695">
            <v>45.645000000000003</v>
          </cell>
          <cell r="Q695">
            <v>2.7974999999999999</v>
          </cell>
        </row>
        <row r="696">
          <cell r="K696">
            <v>44.88</v>
          </cell>
          <cell r="Q696">
            <v>2.83</v>
          </cell>
        </row>
        <row r="697">
          <cell r="K697">
            <v>44.954999999999998</v>
          </cell>
          <cell r="Q697">
            <v>2.8157999999999999</v>
          </cell>
        </row>
        <row r="698">
          <cell r="K698">
            <v>45.844999999999999</v>
          </cell>
          <cell r="Q698">
            <v>2.7955999999999999</v>
          </cell>
        </row>
        <row r="699">
          <cell r="K699">
            <v>45.91</v>
          </cell>
          <cell r="Q699">
            <v>2.8266</v>
          </cell>
        </row>
        <row r="700">
          <cell r="K700">
            <v>45.16</v>
          </cell>
          <cell r="Q700">
            <v>2.7791999999999999</v>
          </cell>
        </row>
        <row r="701">
          <cell r="K701">
            <v>44.505000000000003</v>
          </cell>
          <cell r="Q701">
            <v>2.7839</v>
          </cell>
        </row>
        <row r="702">
          <cell r="K702">
            <v>45.375</v>
          </cell>
          <cell r="Q702">
            <v>2.839</v>
          </cell>
        </row>
        <row r="703">
          <cell r="K703">
            <v>45.05</v>
          </cell>
          <cell r="Q703">
            <v>2.843</v>
          </cell>
        </row>
        <row r="704">
          <cell r="K704">
            <v>45.325000000000003</v>
          </cell>
          <cell r="Q704">
            <v>2.7966000000000002</v>
          </cell>
        </row>
        <row r="705">
          <cell r="K705">
            <v>45.055</v>
          </cell>
          <cell r="Q705">
            <v>2.7559999999999998</v>
          </cell>
        </row>
        <row r="706">
          <cell r="K706">
            <v>45.71</v>
          </cell>
          <cell r="Q706">
            <v>2.8098999999999998</v>
          </cell>
        </row>
        <row r="707">
          <cell r="K707">
            <v>46.83</v>
          </cell>
          <cell r="Q707">
            <v>2.7898000000000001</v>
          </cell>
        </row>
        <row r="708">
          <cell r="K708">
            <v>47.274999999999999</v>
          </cell>
          <cell r="Q708">
            <v>2.8068</v>
          </cell>
        </row>
        <row r="709">
          <cell r="K709">
            <v>47.21</v>
          </cell>
          <cell r="Q709">
            <v>2.7900999999999998</v>
          </cell>
        </row>
        <row r="710">
          <cell r="K710">
            <v>47.064999999999998</v>
          </cell>
          <cell r="Q710">
            <v>2.8306</v>
          </cell>
        </row>
        <row r="711">
          <cell r="K711">
            <v>46.234999999999999</v>
          </cell>
          <cell r="Q711">
            <v>2.9</v>
          </cell>
        </row>
        <row r="712">
          <cell r="K712">
            <v>46.4</v>
          </cell>
          <cell r="Q712">
            <v>2.9275000000000002</v>
          </cell>
        </row>
        <row r="713">
          <cell r="K713">
            <v>46.32</v>
          </cell>
          <cell r="Q713">
            <v>2.9235000000000002</v>
          </cell>
        </row>
        <row r="714">
          <cell r="K714">
            <v>46.09</v>
          </cell>
          <cell r="Q714">
            <v>2.9144999999999999</v>
          </cell>
        </row>
        <row r="715">
          <cell r="K715">
            <v>45.784999999999997</v>
          </cell>
          <cell r="Q715">
            <v>2.8631000000000002</v>
          </cell>
        </row>
        <row r="716">
          <cell r="K716">
            <v>45.72</v>
          </cell>
          <cell r="Q716">
            <v>2.8734000000000002</v>
          </cell>
        </row>
        <row r="717">
          <cell r="K717">
            <v>46.145000000000003</v>
          </cell>
          <cell r="Q717">
            <v>2.8683999999999998</v>
          </cell>
        </row>
        <row r="718">
          <cell r="K718">
            <v>45.59</v>
          </cell>
          <cell r="Q718">
            <v>2.8542000000000001</v>
          </cell>
        </row>
        <row r="719">
          <cell r="K719">
            <v>45.45</v>
          </cell>
          <cell r="Q719">
            <v>2.8353000000000002</v>
          </cell>
        </row>
        <row r="720">
          <cell r="K720">
            <v>46.03</v>
          </cell>
          <cell r="Q720">
            <v>2.8313000000000001</v>
          </cell>
        </row>
        <row r="721">
          <cell r="K721">
            <v>46.045000000000002</v>
          </cell>
          <cell r="Q721">
            <v>2.8576000000000001</v>
          </cell>
        </row>
        <row r="722">
          <cell r="K722">
            <v>45.854999999999997</v>
          </cell>
          <cell r="Q722">
            <v>2.8231999999999999</v>
          </cell>
        </row>
        <row r="723">
          <cell r="K723">
            <v>46.005000000000003</v>
          </cell>
          <cell r="Q723">
            <v>2.8144999999999998</v>
          </cell>
        </row>
        <row r="724">
          <cell r="K724">
            <v>45.954999999999998</v>
          </cell>
          <cell r="Q724">
            <v>2.8504999999999998</v>
          </cell>
        </row>
        <row r="725">
          <cell r="K725">
            <v>46.075000000000003</v>
          </cell>
          <cell r="Q725">
            <v>2.8513999999999999</v>
          </cell>
        </row>
        <row r="726">
          <cell r="K726">
            <v>46.03</v>
          </cell>
          <cell r="Q726">
            <v>2.8395999999999999</v>
          </cell>
        </row>
        <row r="727">
          <cell r="K727">
            <v>46.33</v>
          </cell>
          <cell r="Q727">
            <v>2.8489</v>
          </cell>
        </row>
        <row r="728">
          <cell r="K728">
            <v>46.844999999999999</v>
          </cell>
          <cell r="Q728">
            <v>2.8458000000000001</v>
          </cell>
        </row>
        <row r="729">
          <cell r="K729">
            <v>46.54</v>
          </cell>
          <cell r="Q729">
            <v>2.8532000000000002</v>
          </cell>
        </row>
        <row r="730">
          <cell r="K730">
            <v>46.48</v>
          </cell>
          <cell r="Q730">
            <v>2.8504999999999998</v>
          </cell>
        </row>
        <row r="731">
          <cell r="K731">
            <v>46.274999999999999</v>
          </cell>
          <cell r="Q731">
            <v>2.7467999999999999</v>
          </cell>
        </row>
        <row r="732">
          <cell r="K732">
            <v>47.59</v>
          </cell>
          <cell r="Q732">
            <v>2.7772999999999999</v>
          </cell>
        </row>
        <row r="733">
          <cell r="K733">
            <v>48.68</v>
          </cell>
          <cell r="Q733">
            <v>2.7591999999999999</v>
          </cell>
        </row>
        <row r="734">
          <cell r="K734">
            <v>48.734999999999999</v>
          </cell>
          <cell r="Q734">
            <v>2.7555999999999998</v>
          </cell>
        </row>
        <row r="735">
          <cell r="K735">
            <v>49.04</v>
          </cell>
          <cell r="Q735">
            <v>2.7435</v>
          </cell>
        </row>
        <row r="736">
          <cell r="K736">
            <v>49.51</v>
          </cell>
          <cell r="Q736">
            <v>2.8214999999999999</v>
          </cell>
        </row>
        <row r="737">
          <cell r="K737">
            <v>49.33</v>
          </cell>
          <cell r="Q737">
            <v>2.8860999999999999</v>
          </cell>
        </row>
        <row r="738">
          <cell r="K738">
            <v>49.08</v>
          </cell>
          <cell r="Q738">
            <v>2.8893</v>
          </cell>
        </row>
        <row r="739">
          <cell r="K739">
            <v>48.65</v>
          </cell>
          <cell r="Q739">
            <v>2.9074</v>
          </cell>
        </row>
        <row r="740">
          <cell r="K740">
            <v>47.524999999999999</v>
          </cell>
          <cell r="Q740">
            <v>2.9352999999999998</v>
          </cell>
        </row>
        <row r="741">
          <cell r="K741">
            <v>47.255000000000003</v>
          </cell>
          <cell r="Q741">
            <v>2.9245999999999999</v>
          </cell>
        </row>
        <row r="742">
          <cell r="K742">
            <v>47.1</v>
          </cell>
          <cell r="Q742">
            <v>2.9098000000000002</v>
          </cell>
        </row>
        <row r="743">
          <cell r="K743">
            <v>46.51</v>
          </cell>
          <cell r="Q743">
            <v>2.8843000000000001</v>
          </cell>
        </row>
        <row r="744">
          <cell r="K744">
            <v>47.06</v>
          </cell>
          <cell r="Q744">
            <v>2.8176000000000001</v>
          </cell>
        </row>
        <row r="745">
          <cell r="K745">
            <v>47.67</v>
          </cell>
          <cell r="Q745">
            <v>2.8016000000000001</v>
          </cell>
        </row>
        <row r="746">
          <cell r="K746">
            <v>46.77</v>
          </cell>
          <cell r="Q746">
            <v>2.7924000000000002</v>
          </cell>
        </row>
        <row r="747">
          <cell r="K747">
            <v>47.314999999999998</v>
          </cell>
          <cell r="Q747">
            <v>2.7574000000000001</v>
          </cell>
        </row>
        <row r="748">
          <cell r="K748">
            <v>47.715000000000003</v>
          </cell>
          <cell r="Q748">
            <v>2.79</v>
          </cell>
        </row>
        <row r="749">
          <cell r="K749">
            <v>47.085000000000001</v>
          </cell>
          <cell r="Q749">
            <v>2.8262</v>
          </cell>
        </row>
        <row r="750">
          <cell r="K750">
            <v>46.8</v>
          </cell>
          <cell r="Q750">
            <v>2.7728000000000002</v>
          </cell>
        </row>
        <row r="751">
          <cell r="K751">
            <v>47.125</v>
          </cell>
          <cell r="Q751">
            <v>2.8052000000000001</v>
          </cell>
        </row>
        <row r="752">
          <cell r="K752">
            <v>47.305</v>
          </cell>
          <cell r="Q752">
            <v>2.8289</v>
          </cell>
        </row>
        <row r="753">
          <cell r="K753">
            <v>47.56</v>
          </cell>
          <cell r="Q753">
            <v>2.7915000000000001</v>
          </cell>
        </row>
        <row r="754">
          <cell r="K754">
            <v>47.924999999999997</v>
          </cell>
          <cell r="Q754">
            <v>2.7746</v>
          </cell>
        </row>
        <row r="755">
          <cell r="K755">
            <v>48.755000000000003</v>
          </cell>
          <cell r="Q755">
            <v>2.7938999999999998</v>
          </cell>
        </row>
        <row r="756">
          <cell r="K756">
            <v>49.51</v>
          </cell>
          <cell r="Q756">
            <v>2.8046000000000002</v>
          </cell>
        </row>
        <row r="757">
          <cell r="K757">
            <v>49.265000000000001</v>
          </cell>
          <cell r="Q757">
            <v>2.8197000000000001</v>
          </cell>
        </row>
        <row r="758">
          <cell r="K758">
            <v>48.994999999999997</v>
          </cell>
          <cell r="Q758">
            <v>2.8412999999999999</v>
          </cell>
        </row>
        <row r="759">
          <cell r="K759">
            <v>48.83</v>
          </cell>
          <cell r="Q759">
            <v>2.8904999999999998</v>
          </cell>
        </row>
        <row r="760">
          <cell r="K760">
            <v>48.91</v>
          </cell>
          <cell r="Q760">
            <v>2.9352999999999998</v>
          </cell>
        </row>
        <row r="761">
          <cell r="K761">
            <v>48.57</v>
          </cell>
          <cell r="Q761">
            <v>2.9207999999999998</v>
          </cell>
        </row>
        <row r="762">
          <cell r="K762">
            <v>47.16</v>
          </cell>
          <cell r="Q762">
            <v>2.9047999999999998</v>
          </cell>
        </row>
        <row r="763">
          <cell r="K763">
            <v>46.27</v>
          </cell>
          <cell r="Q763">
            <v>2.895</v>
          </cell>
        </row>
        <row r="764">
          <cell r="K764">
            <v>46.854999999999997</v>
          </cell>
          <cell r="Q764">
            <v>2.8997000000000002</v>
          </cell>
        </row>
        <row r="765">
          <cell r="K765">
            <v>47.015000000000001</v>
          </cell>
          <cell r="Q765">
            <v>2.8795999999999999</v>
          </cell>
        </row>
        <row r="766">
          <cell r="K766">
            <v>47.704999999999998</v>
          </cell>
          <cell r="Q766">
            <v>2.7959999999999998</v>
          </cell>
        </row>
        <row r="767">
          <cell r="K767">
            <v>46.335000000000001</v>
          </cell>
          <cell r="Q767">
            <v>2.7431999999999999</v>
          </cell>
        </row>
        <row r="768">
          <cell r="K768">
            <v>47.145000000000003</v>
          </cell>
          <cell r="Q768">
            <v>2.7778999999999998</v>
          </cell>
        </row>
        <row r="769">
          <cell r="K769">
            <v>47.77</v>
          </cell>
          <cell r="Q769">
            <v>2.7873999999999999</v>
          </cell>
        </row>
        <row r="770">
          <cell r="K770">
            <v>47.68</v>
          </cell>
          <cell r="Q770">
            <v>2.8283</v>
          </cell>
        </row>
        <row r="771">
          <cell r="K771">
            <v>47.28</v>
          </cell>
          <cell r="Q771">
            <v>2.7471000000000001</v>
          </cell>
        </row>
        <row r="772">
          <cell r="K772">
            <v>48.164999999999999</v>
          </cell>
          <cell r="Q772">
            <v>2.7951000000000001</v>
          </cell>
        </row>
        <row r="773">
          <cell r="K773">
            <v>47.55</v>
          </cell>
          <cell r="Q773">
            <v>2.8321000000000001</v>
          </cell>
        </row>
        <row r="774">
          <cell r="K774">
            <v>47.03</v>
          </cell>
          <cell r="Q774">
            <v>2.8268</v>
          </cell>
        </row>
        <row r="775">
          <cell r="K775">
            <v>47.384999999999998</v>
          </cell>
          <cell r="Q775">
            <v>2.8031000000000001</v>
          </cell>
        </row>
        <row r="776">
          <cell r="K776">
            <v>47.02</v>
          </cell>
          <cell r="Q776">
            <v>2.8555000000000001</v>
          </cell>
        </row>
        <row r="777">
          <cell r="K777">
            <v>46.51</v>
          </cell>
          <cell r="Q777">
            <v>2.8191000000000002</v>
          </cell>
        </row>
        <row r="778">
          <cell r="K778">
            <v>45.734999999999999</v>
          </cell>
          <cell r="Q778">
            <v>2.7883</v>
          </cell>
        </row>
        <row r="779">
          <cell r="K779">
            <v>46.9</v>
          </cell>
          <cell r="Q779">
            <v>2.8092999999999999</v>
          </cell>
        </row>
        <row r="780">
          <cell r="K780">
            <v>47.51</v>
          </cell>
          <cell r="Q780">
            <v>2.7877000000000001</v>
          </cell>
        </row>
        <row r="781">
          <cell r="K781">
            <v>48.284999999999997</v>
          </cell>
          <cell r="Q781">
            <v>2.7574000000000001</v>
          </cell>
        </row>
        <row r="782">
          <cell r="K782">
            <v>47.314999999999998</v>
          </cell>
          <cell r="Q782">
            <v>2.7115</v>
          </cell>
        </row>
        <row r="783">
          <cell r="K783">
            <v>46.96</v>
          </cell>
          <cell r="Q783">
            <v>2.7805</v>
          </cell>
        </row>
        <row r="784">
          <cell r="K784">
            <v>47.685000000000002</v>
          </cell>
          <cell r="Q784">
            <v>2.8167</v>
          </cell>
        </row>
        <row r="785">
          <cell r="K785">
            <v>48.795000000000002</v>
          </cell>
          <cell r="Q785">
            <v>2.8626999999999998</v>
          </cell>
        </row>
        <row r="786">
          <cell r="K786">
            <v>48.81</v>
          </cell>
          <cell r="Q786">
            <v>2.8052000000000001</v>
          </cell>
        </row>
        <row r="787">
          <cell r="K787">
            <v>49.405000000000001</v>
          </cell>
          <cell r="Q787">
            <v>2.7841</v>
          </cell>
        </row>
        <row r="788">
          <cell r="K788">
            <v>48.935000000000002</v>
          </cell>
          <cell r="Q788">
            <v>2.8271000000000002</v>
          </cell>
        </row>
        <row r="789">
          <cell r="K789">
            <v>49.164999999999999</v>
          </cell>
          <cell r="Q789">
            <v>2.8929</v>
          </cell>
        </row>
        <row r="790">
          <cell r="K790">
            <v>49.134999999999998</v>
          </cell>
          <cell r="Q790">
            <v>2.8938000000000001</v>
          </cell>
        </row>
        <row r="791">
          <cell r="K791">
            <v>49.305</v>
          </cell>
          <cell r="Q791">
            <v>2.9291</v>
          </cell>
        </row>
        <row r="792">
          <cell r="K792">
            <v>48.9</v>
          </cell>
          <cell r="Q792">
            <v>2.9011999999999998</v>
          </cell>
        </row>
        <row r="793">
          <cell r="K793">
            <v>48.695</v>
          </cell>
          <cell r="Q793">
            <v>2.8068</v>
          </cell>
        </row>
        <row r="794">
          <cell r="K794">
            <v>48.244999999999997</v>
          </cell>
          <cell r="Q794">
            <v>2.8050999999999999</v>
          </cell>
        </row>
        <row r="795">
          <cell r="K795">
            <v>47.83</v>
          </cell>
          <cell r="Q795">
            <v>2.8148</v>
          </cell>
        </row>
        <row r="796">
          <cell r="K796">
            <v>47.674999999999997</v>
          </cell>
          <cell r="Q796">
            <v>2.7917000000000001</v>
          </cell>
        </row>
        <row r="797">
          <cell r="K797">
            <v>48.27</v>
          </cell>
          <cell r="Q797">
            <v>2.78</v>
          </cell>
        </row>
        <row r="798">
          <cell r="K798">
            <v>48.45</v>
          </cell>
          <cell r="Q798">
            <v>2.7543000000000002</v>
          </cell>
        </row>
        <row r="799">
          <cell r="K799">
            <v>48.695</v>
          </cell>
          <cell r="Q799">
            <v>2.7305999999999999</v>
          </cell>
        </row>
        <row r="800">
          <cell r="K800">
            <v>49.134999999999998</v>
          </cell>
          <cell r="Q800">
            <v>2.7218</v>
          </cell>
        </row>
        <row r="801">
          <cell r="K801">
            <v>48.38</v>
          </cell>
          <cell r="Q801">
            <v>2.7557</v>
          </cell>
        </row>
        <row r="802">
          <cell r="K802">
            <v>48.66</v>
          </cell>
          <cell r="Q802">
            <v>2.766</v>
          </cell>
        </row>
        <row r="803">
          <cell r="K803">
            <v>48.034999999999997</v>
          </cell>
          <cell r="Q803">
            <v>2.78</v>
          </cell>
        </row>
        <row r="804">
          <cell r="K804">
            <v>48.03</v>
          </cell>
          <cell r="Q804">
            <v>2.8050999999999999</v>
          </cell>
        </row>
        <row r="805">
          <cell r="K805">
            <v>48.5</v>
          </cell>
          <cell r="Q805">
            <v>2.762</v>
          </cell>
        </row>
        <row r="806">
          <cell r="K806">
            <v>49.99</v>
          </cell>
          <cell r="Q806">
            <v>2.778</v>
          </cell>
        </row>
        <row r="807">
          <cell r="K807">
            <v>50.9</v>
          </cell>
          <cell r="Q807">
            <v>2.7423000000000002</v>
          </cell>
        </row>
        <row r="808">
          <cell r="K808">
            <v>51.45</v>
          </cell>
          <cell r="Q808">
            <v>2.742</v>
          </cell>
        </row>
        <row r="809">
          <cell r="K809">
            <v>51.734999999999999</v>
          </cell>
          <cell r="Q809">
            <v>2.7688999999999999</v>
          </cell>
        </row>
        <row r="810">
          <cell r="K810">
            <v>51.81</v>
          </cell>
          <cell r="Q810">
            <v>2.8538999999999999</v>
          </cell>
        </row>
        <row r="811">
          <cell r="K811">
            <v>51.92</v>
          </cell>
          <cell r="Q811">
            <v>2.9058999999999999</v>
          </cell>
        </row>
        <row r="812">
          <cell r="K812">
            <v>50.28</v>
          </cell>
          <cell r="Q812">
            <v>2.9373</v>
          </cell>
        </row>
        <row r="813">
          <cell r="K813">
            <v>50.854999999999997</v>
          </cell>
          <cell r="Q813">
            <v>2.9535</v>
          </cell>
        </row>
        <row r="814">
          <cell r="K814">
            <v>51.17</v>
          </cell>
          <cell r="Q814">
            <v>2.9578000000000002</v>
          </cell>
        </row>
        <row r="815">
          <cell r="K815">
            <v>51.234999999999999</v>
          </cell>
          <cell r="Q815">
            <v>2.9641000000000002</v>
          </cell>
        </row>
        <row r="816">
          <cell r="K816">
            <v>52.244999999999997</v>
          </cell>
          <cell r="Q816">
            <v>2.8704999999999998</v>
          </cell>
        </row>
        <row r="817">
          <cell r="K817">
            <v>51.23</v>
          </cell>
          <cell r="Q817">
            <v>2.9033000000000002</v>
          </cell>
        </row>
        <row r="818">
          <cell r="K818">
            <v>51.215000000000003</v>
          </cell>
          <cell r="Q818">
            <v>2.9213</v>
          </cell>
        </row>
        <row r="819">
          <cell r="K819">
            <v>50.23</v>
          </cell>
          <cell r="Q819">
            <v>2.9249999999999998</v>
          </cell>
        </row>
        <row r="820">
          <cell r="K820">
            <v>50.5</v>
          </cell>
          <cell r="Q820">
            <v>2.9826999999999999</v>
          </cell>
        </row>
        <row r="821">
          <cell r="K821">
            <v>49.895000000000003</v>
          </cell>
          <cell r="Q821">
            <v>2.9247000000000001</v>
          </cell>
        </row>
        <row r="822">
          <cell r="K822">
            <v>51.015000000000001</v>
          </cell>
          <cell r="Q822">
            <v>2.9239000000000002</v>
          </cell>
        </row>
        <row r="823">
          <cell r="K823">
            <v>51.395000000000003</v>
          </cell>
          <cell r="Q823">
            <v>2.8675999999999999</v>
          </cell>
        </row>
        <row r="824">
          <cell r="K824">
            <v>50.994999999999997</v>
          </cell>
          <cell r="Q824">
            <v>2.883</v>
          </cell>
        </row>
        <row r="825">
          <cell r="K825">
            <v>50.795000000000002</v>
          </cell>
          <cell r="Q825">
            <v>2.8485</v>
          </cell>
        </row>
        <row r="826">
          <cell r="K826">
            <v>50.79</v>
          </cell>
          <cell r="Q826">
            <v>2.9123999999999999</v>
          </cell>
        </row>
        <row r="827">
          <cell r="K827">
            <v>51.29</v>
          </cell>
          <cell r="Q827">
            <v>2.9340999999999999</v>
          </cell>
        </row>
        <row r="828">
          <cell r="K828">
            <v>51.62</v>
          </cell>
          <cell r="Q828">
            <v>2.9113000000000002</v>
          </cell>
        </row>
        <row r="829">
          <cell r="K829">
            <v>51.765000000000001</v>
          </cell>
          <cell r="Q829">
            <v>2.8999000000000001</v>
          </cell>
        </row>
        <row r="830">
          <cell r="K830">
            <v>52.484999999999999</v>
          </cell>
          <cell r="Q830">
            <v>2.8996</v>
          </cell>
        </row>
        <row r="831">
          <cell r="K831">
            <v>50.43</v>
          </cell>
          <cell r="Q831">
            <v>2.9281000000000001</v>
          </cell>
        </row>
        <row r="832">
          <cell r="K832">
            <v>51.11</v>
          </cell>
          <cell r="Q832">
            <v>2.9470000000000001</v>
          </cell>
        </row>
        <row r="833">
          <cell r="K833">
            <v>50.57</v>
          </cell>
          <cell r="Q833">
            <v>2.9552999999999998</v>
          </cell>
        </row>
        <row r="834">
          <cell r="K834">
            <v>50.064999999999998</v>
          </cell>
          <cell r="Q834">
            <v>2.9964</v>
          </cell>
        </row>
        <row r="835">
          <cell r="K835">
            <v>50.335000000000001</v>
          </cell>
          <cell r="Q835">
            <v>2.879</v>
          </cell>
        </row>
        <row r="836">
          <cell r="K836">
            <v>49.87</v>
          </cell>
          <cell r="Q836">
            <v>2.9178999999999999</v>
          </cell>
        </row>
        <row r="837">
          <cell r="K837">
            <v>50.645000000000003</v>
          </cell>
          <cell r="Q837">
            <v>2.887</v>
          </cell>
        </row>
        <row r="838">
          <cell r="K838">
            <v>49.8</v>
          </cell>
          <cell r="Q838">
            <v>2.8582000000000001</v>
          </cell>
        </row>
        <row r="839">
          <cell r="K839">
            <v>50.32</v>
          </cell>
          <cell r="Q839">
            <v>2.8736000000000002</v>
          </cell>
        </row>
        <row r="840">
          <cell r="K840">
            <v>50.84</v>
          </cell>
          <cell r="Q840">
            <v>2.8471000000000002</v>
          </cell>
        </row>
        <row r="841">
          <cell r="K841">
            <v>49.715000000000003</v>
          </cell>
          <cell r="Q841">
            <v>2.8913000000000002</v>
          </cell>
        </row>
        <row r="842">
          <cell r="K842">
            <v>49.395000000000003</v>
          </cell>
          <cell r="Q842">
            <v>2.8431000000000002</v>
          </cell>
        </row>
        <row r="843">
          <cell r="K843">
            <v>50.005000000000003</v>
          </cell>
          <cell r="Q843">
            <v>2.8727999999999998</v>
          </cell>
        </row>
        <row r="844">
          <cell r="K844">
            <v>50.9</v>
          </cell>
          <cell r="Q844">
            <v>2.9024000000000001</v>
          </cell>
        </row>
        <row r="845">
          <cell r="K845">
            <v>51.42</v>
          </cell>
          <cell r="Q845">
            <v>2.8382000000000001</v>
          </cell>
        </row>
        <row r="846">
          <cell r="K846">
            <v>50.935000000000002</v>
          </cell>
          <cell r="Q846">
            <v>2.8199000000000001</v>
          </cell>
        </row>
        <row r="847">
          <cell r="K847">
            <v>50.814999999999998</v>
          </cell>
          <cell r="Q847">
            <v>2.8548</v>
          </cell>
        </row>
        <row r="848">
          <cell r="K848">
            <v>50.02</v>
          </cell>
          <cell r="Q848">
            <v>2.9058999999999999</v>
          </cell>
        </row>
        <row r="849">
          <cell r="K849">
            <v>50.005000000000003</v>
          </cell>
          <cell r="Q849">
            <v>2.9356</v>
          </cell>
        </row>
        <row r="850">
          <cell r="K850">
            <v>50.865000000000002</v>
          </cell>
          <cell r="Q850">
            <v>2.9079000000000002</v>
          </cell>
        </row>
        <row r="851">
          <cell r="K851">
            <v>51.5</v>
          </cell>
          <cell r="Q851">
            <v>2.9009999999999998</v>
          </cell>
        </row>
        <row r="852">
          <cell r="K852">
            <v>52.2</v>
          </cell>
          <cell r="Q852">
            <v>2.8555999999999999</v>
          </cell>
        </row>
        <row r="853">
          <cell r="K853">
            <v>53.38</v>
          </cell>
          <cell r="Q853">
            <v>2.8548</v>
          </cell>
        </row>
        <row r="854">
          <cell r="K854">
            <v>52.86</v>
          </cell>
          <cell r="Q854">
            <v>2.9039000000000001</v>
          </cell>
        </row>
        <row r="855">
          <cell r="K855">
            <v>53.295000000000002</v>
          </cell>
          <cell r="Q855">
            <v>2.9401000000000002</v>
          </cell>
        </row>
        <row r="856">
          <cell r="K856">
            <v>53.125</v>
          </cell>
          <cell r="Q856">
            <v>2.8489</v>
          </cell>
        </row>
        <row r="857">
          <cell r="K857">
            <v>52.15</v>
          </cell>
          <cell r="Q857">
            <v>2.9133</v>
          </cell>
        </row>
        <row r="858">
          <cell r="K858">
            <v>51.14</v>
          </cell>
          <cell r="Q858">
            <v>2.8849999999999998</v>
          </cell>
        </row>
        <row r="859">
          <cell r="K859">
            <v>50.645000000000003</v>
          </cell>
          <cell r="Q859">
            <v>2.9087000000000001</v>
          </cell>
        </row>
        <row r="860">
          <cell r="K860">
            <v>51.075000000000003</v>
          </cell>
          <cell r="Q860">
            <v>2.8994</v>
          </cell>
        </row>
        <row r="861">
          <cell r="K861">
            <v>50.354999999999997</v>
          </cell>
          <cell r="Q861">
            <v>2.8462000000000001</v>
          </cell>
        </row>
        <row r="862">
          <cell r="K862">
            <v>50.37</v>
          </cell>
          <cell r="Q862">
            <v>2.7911000000000001</v>
          </cell>
        </row>
        <row r="863">
          <cell r="K863">
            <v>50.25</v>
          </cell>
          <cell r="Q863">
            <v>2.7641</v>
          </cell>
        </row>
        <row r="864">
          <cell r="K864">
            <v>50.274999999999999</v>
          </cell>
          <cell r="Q864">
            <v>2.7875000000000001</v>
          </cell>
        </row>
        <row r="865">
          <cell r="K865">
            <v>49.914999999999999</v>
          </cell>
          <cell r="Q865">
            <v>2.7482000000000002</v>
          </cell>
        </row>
        <row r="866">
          <cell r="K866">
            <v>52.2</v>
          </cell>
          <cell r="Q866">
            <v>2.7490999999999999</v>
          </cell>
        </row>
        <row r="867">
          <cell r="K867">
            <v>51.9</v>
          </cell>
          <cell r="Q867">
            <v>2.7425000000000002</v>
          </cell>
        </row>
        <row r="868">
          <cell r="K868">
            <v>52.43</v>
          </cell>
          <cell r="Q868">
            <v>2.7439</v>
          </cell>
        </row>
        <row r="869">
          <cell r="K869">
            <v>51.86</v>
          </cell>
          <cell r="Q869">
            <v>2.7242000000000002</v>
          </cell>
        </row>
        <row r="870">
          <cell r="K870">
            <v>51.1</v>
          </cell>
          <cell r="Q870">
            <v>2.8489</v>
          </cell>
        </row>
        <row r="871">
          <cell r="K871">
            <v>51.585000000000001</v>
          </cell>
          <cell r="Q871">
            <v>2.8325999999999998</v>
          </cell>
        </row>
        <row r="872">
          <cell r="K872">
            <v>51.24</v>
          </cell>
          <cell r="Q872">
            <v>2.8614999999999999</v>
          </cell>
        </row>
        <row r="873">
          <cell r="K873">
            <v>50.655000000000001</v>
          </cell>
          <cell r="Q873">
            <v>2.8304</v>
          </cell>
        </row>
        <row r="874">
          <cell r="K874">
            <v>48.795000000000002</v>
          </cell>
          <cell r="Q874">
            <v>2.7888999999999999</v>
          </cell>
        </row>
        <row r="875">
          <cell r="K875">
            <v>49.14</v>
          </cell>
          <cell r="Q875">
            <v>2.8153999999999999</v>
          </cell>
        </row>
        <row r="876">
          <cell r="K876">
            <v>46.39</v>
          </cell>
          <cell r="Q876">
            <v>2.7965</v>
          </cell>
        </row>
        <row r="877">
          <cell r="K877">
            <v>46.234999999999999</v>
          </cell>
          <cell r="Q877">
            <v>2.7646000000000002</v>
          </cell>
        </row>
        <row r="878">
          <cell r="K878">
            <v>43.725000000000001</v>
          </cell>
          <cell r="Q878">
            <v>2.6631</v>
          </cell>
        </row>
        <row r="879">
          <cell r="K879">
            <v>45.945</v>
          </cell>
          <cell r="Q879">
            <v>2.6819000000000002</v>
          </cell>
        </row>
        <row r="880">
          <cell r="K880">
            <v>44.365000000000002</v>
          </cell>
          <cell r="Q880">
            <v>2.5318000000000001</v>
          </cell>
        </row>
        <row r="881">
          <cell r="K881">
            <v>45.99</v>
          </cell>
          <cell r="Q881">
            <v>2.5234000000000001</v>
          </cell>
        </row>
        <row r="882">
          <cell r="K882">
            <v>46.36</v>
          </cell>
          <cell r="Q882">
            <v>2.3864000000000001</v>
          </cell>
        </row>
        <row r="883">
          <cell r="K883">
            <v>46.924999999999997</v>
          </cell>
          <cell r="Q883">
            <v>2.5076000000000001</v>
          </cell>
        </row>
        <row r="884">
          <cell r="K884">
            <v>45.765000000000001</v>
          </cell>
          <cell r="Q884">
            <v>2.4213</v>
          </cell>
        </row>
        <row r="885">
          <cell r="K885">
            <v>45.965000000000003</v>
          </cell>
          <cell r="Q885">
            <v>2.5099999999999998</v>
          </cell>
        </row>
        <row r="886">
          <cell r="K886">
            <v>43.024999999999999</v>
          </cell>
          <cell r="Q886">
            <v>2.5301999999999998</v>
          </cell>
        </row>
        <row r="887">
          <cell r="K887">
            <v>42.844999999999999</v>
          </cell>
          <cell r="Q887">
            <v>2.5609999999999999</v>
          </cell>
        </row>
        <row r="888">
          <cell r="K888">
            <v>42.99</v>
          </cell>
          <cell r="Q888">
            <v>2.4977</v>
          </cell>
        </row>
        <row r="889">
          <cell r="K889">
            <v>44.215000000000003</v>
          </cell>
          <cell r="Q889">
            <v>2.5085999999999999</v>
          </cell>
        </row>
        <row r="890">
          <cell r="K890">
            <v>44.53</v>
          </cell>
          <cell r="Q890">
            <v>2.3481999999999998</v>
          </cell>
        </row>
        <row r="891">
          <cell r="K891">
            <v>44.23</v>
          </cell>
          <cell r="Q891">
            <v>2.3384</v>
          </cell>
        </row>
        <row r="892">
          <cell r="K892">
            <v>44.774999999999999</v>
          </cell>
          <cell r="Q892">
            <v>2.3462999999999998</v>
          </cell>
        </row>
        <row r="893">
          <cell r="K893">
            <v>45.42</v>
          </cell>
          <cell r="Q893">
            <v>2.4131</v>
          </cell>
        </row>
        <row r="894">
          <cell r="K894">
            <v>46.375</v>
          </cell>
          <cell r="Q894">
            <v>2.4302999999999999</v>
          </cell>
        </row>
        <row r="895">
          <cell r="K895">
            <v>46.085000000000001</v>
          </cell>
          <cell r="Q895">
            <v>2.4140000000000001</v>
          </cell>
        </row>
        <row r="896">
          <cell r="K896">
            <v>45.695</v>
          </cell>
          <cell r="Q896">
            <v>2.4437000000000002</v>
          </cell>
        </row>
        <row r="897">
          <cell r="K897">
            <v>44.134999999999998</v>
          </cell>
          <cell r="Q897">
            <v>2.4788999999999999</v>
          </cell>
        </row>
        <row r="898">
          <cell r="K898">
            <v>44.26</v>
          </cell>
          <cell r="Q898">
            <v>2.5310000000000001</v>
          </cell>
        </row>
        <row r="899">
          <cell r="K899">
            <v>44.86</v>
          </cell>
          <cell r="Q899">
            <v>2.5152000000000001</v>
          </cell>
        </row>
        <row r="900">
          <cell r="K900">
            <v>44.094999999999999</v>
          </cell>
          <cell r="Q900">
            <v>2.4939</v>
          </cell>
        </row>
        <row r="901">
          <cell r="K901">
            <v>42.545000000000002</v>
          </cell>
          <cell r="Q901">
            <v>2.4087999999999998</v>
          </cell>
        </row>
        <row r="902">
          <cell r="K902">
            <v>42.145000000000003</v>
          </cell>
          <cell r="Q902">
            <v>2.4156</v>
          </cell>
        </row>
        <row r="903">
          <cell r="K903">
            <v>43.734999999999999</v>
          </cell>
          <cell r="Q903">
            <v>2.4483000000000001</v>
          </cell>
        </row>
        <row r="904">
          <cell r="K904">
            <v>44.38</v>
          </cell>
          <cell r="Q904">
            <v>2.4066000000000001</v>
          </cell>
        </row>
        <row r="905">
          <cell r="K905">
            <v>45.62</v>
          </cell>
          <cell r="Q905">
            <v>2.3220000000000001</v>
          </cell>
        </row>
        <row r="906">
          <cell r="K906">
            <v>45.82</v>
          </cell>
          <cell r="Q906">
            <v>2.3001999999999998</v>
          </cell>
        </row>
        <row r="907">
          <cell r="K907">
            <v>44.814999999999998</v>
          </cell>
          <cell r="Q907">
            <v>2.3868999999999998</v>
          </cell>
        </row>
        <row r="908">
          <cell r="K908">
            <v>44.19</v>
          </cell>
          <cell r="Q908">
            <v>2.4220999999999999</v>
          </cell>
        </row>
        <row r="909">
          <cell r="K909">
            <v>41.534999999999997</v>
          </cell>
          <cell r="Q909">
            <v>2.4897999999999998</v>
          </cell>
        </row>
        <row r="910">
          <cell r="K910">
            <v>41.22</v>
          </cell>
          <cell r="Q910">
            <v>2.5007000000000001</v>
          </cell>
        </row>
        <row r="911">
          <cell r="K911">
            <v>41.555</v>
          </cell>
          <cell r="Q911">
            <v>2.4459</v>
          </cell>
        </row>
        <row r="912">
          <cell r="K912">
            <v>41.86</v>
          </cell>
          <cell r="Q912">
            <v>2.4117999999999999</v>
          </cell>
        </row>
        <row r="913">
          <cell r="K913">
            <v>42.83</v>
          </cell>
          <cell r="Q913">
            <v>2.2669000000000001</v>
          </cell>
        </row>
        <row r="914">
          <cell r="K914">
            <v>41.634999999999998</v>
          </cell>
          <cell r="Q914">
            <v>2.2496999999999998</v>
          </cell>
        </row>
        <row r="915">
          <cell r="K915">
            <v>42.61</v>
          </cell>
          <cell r="Q915">
            <v>2.2679999999999998</v>
          </cell>
        </row>
        <row r="916">
          <cell r="K916">
            <v>40.835000000000001</v>
          </cell>
          <cell r="Q916">
            <v>2.2846000000000002</v>
          </cell>
        </row>
        <row r="917">
          <cell r="K917">
            <v>39.914999999999999</v>
          </cell>
          <cell r="Q917">
            <v>2.3374999999999999</v>
          </cell>
        </row>
        <row r="918">
          <cell r="K918">
            <v>41.744999999999997</v>
          </cell>
          <cell r="Q918">
            <v>2.2723</v>
          </cell>
        </row>
        <row r="919">
          <cell r="K919">
            <v>43.215000000000003</v>
          </cell>
          <cell r="Q919">
            <v>2.3254999999999999</v>
          </cell>
        </row>
        <row r="920">
          <cell r="K920">
            <v>44.765000000000001</v>
          </cell>
          <cell r="Q920">
            <v>2.1364000000000001</v>
          </cell>
        </row>
        <row r="921">
          <cell r="K921">
            <v>44.4</v>
          </cell>
          <cell r="Q921">
            <v>2.0882000000000001</v>
          </cell>
        </row>
        <row r="922">
          <cell r="K922">
            <v>46</v>
          </cell>
          <cell r="Q922">
            <v>2.1840000000000002</v>
          </cell>
        </row>
        <row r="923">
          <cell r="K923">
            <v>46.155000000000001</v>
          </cell>
          <cell r="Q923">
            <v>2.2608999999999999</v>
          </cell>
        </row>
        <row r="924">
          <cell r="K924">
            <v>45.895000000000003</v>
          </cell>
          <cell r="Q924">
            <v>2.3420000000000001</v>
          </cell>
        </row>
        <row r="925">
          <cell r="K925">
            <v>45.055</v>
          </cell>
          <cell r="Q925">
            <v>2.3229000000000002</v>
          </cell>
        </row>
        <row r="926">
          <cell r="K926">
            <v>45.984999999999999</v>
          </cell>
          <cell r="Q926">
            <v>2.4066000000000001</v>
          </cell>
        </row>
        <row r="927">
          <cell r="K927">
            <v>44.655000000000001</v>
          </cell>
          <cell r="Q927">
            <v>2.4146999999999998</v>
          </cell>
        </row>
        <row r="928">
          <cell r="K928">
            <v>46.2</v>
          </cell>
          <cell r="Q928">
            <v>2.4011</v>
          </cell>
        </row>
        <row r="929">
          <cell r="K929">
            <v>45.48</v>
          </cell>
          <cell r="Q929">
            <v>2.3572000000000002</v>
          </cell>
        </row>
        <row r="930">
          <cell r="K930">
            <v>47.295000000000002</v>
          </cell>
          <cell r="Q930">
            <v>2.4058000000000002</v>
          </cell>
        </row>
        <row r="931">
          <cell r="K931">
            <v>48.48</v>
          </cell>
          <cell r="Q931">
            <v>2.3361999999999998</v>
          </cell>
        </row>
        <row r="932">
          <cell r="K932">
            <v>48.704999999999998</v>
          </cell>
          <cell r="Q932">
            <v>2.4171</v>
          </cell>
        </row>
        <row r="933">
          <cell r="K933">
            <v>47.84</v>
          </cell>
          <cell r="Q933">
            <v>2.3794</v>
          </cell>
        </row>
        <row r="934">
          <cell r="K934">
            <v>48.954999999999998</v>
          </cell>
          <cell r="Q934">
            <v>2.4742999999999999</v>
          </cell>
        </row>
        <row r="935">
          <cell r="K935">
            <v>51.314999999999998</v>
          </cell>
          <cell r="Q935">
            <v>2.5363000000000002</v>
          </cell>
        </row>
        <row r="936">
          <cell r="K936">
            <v>51.01</v>
          </cell>
          <cell r="Q936">
            <v>2.5480999999999998</v>
          </cell>
        </row>
        <row r="937">
          <cell r="K937">
            <v>49.784999999999997</v>
          </cell>
          <cell r="Q937">
            <v>2.5028999999999999</v>
          </cell>
        </row>
        <row r="938">
          <cell r="K938">
            <v>48.414999999999999</v>
          </cell>
          <cell r="Q938">
            <v>2.5611999999999999</v>
          </cell>
        </row>
        <row r="939">
          <cell r="K939">
            <v>49.494999999999997</v>
          </cell>
          <cell r="Q939">
            <v>2.6846999999999999</v>
          </cell>
        </row>
        <row r="940">
          <cell r="K940">
            <v>50.744999999999997</v>
          </cell>
          <cell r="Q940">
            <v>2.6686999999999999</v>
          </cell>
        </row>
        <row r="941">
          <cell r="K941">
            <v>50.62</v>
          </cell>
          <cell r="Q941">
            <v>2.6046</v>
          </cell>
        </row>
        <row r="942">
          <cell r="K942">
            <v>50.84</v>
          </cell>
          <cell r="Q942">
            <v>2.5329000000000002</v>
          </cell>
        </row>
        <row r="943">
          <cell r="K943">
            <v>51.164999999999999</v>
          </cell>
          <cell r="Q943">
            <v>2.5893999999999999</v>
          </cell>
        </row>
        <row r="944">
          <cell r="K944">
            <v>49.18</v>
          </cell>
          <cell r="Q944">
            <v>2.6547999999999998</v>
          </cell>
        </row>
        <row r="945">
          <cell r="K945">
            <v>50.19</v>
          </cell>
          <cell r="Q945">
            <v>2.6482999999999999</v>
          </cell>
        </row>
        <row r="946">
          <cell r="K946">
            <v>51.44</v>
          </cell>
          <cell r="Q946">
            <v>2.6598000000000002</v>
          </cell>
        </row>
        <row r="947">
          <cell r="K947">
            <v>51.484999999999999</v>
          </cell>
          <cell r="Q947">
            <v>2.6768000000000001</v>
          </cell>
        </row>
        <row r="948">
          <cell r="K948">
            <v>51.69</v>
          </cell>
          <cell r="Q948">
            <v>2.573</v>
          </cell>
        </row>
        <row r="949">
          <cell r="K949">
            <v>51.005000000000003</v>
          </cell>
          <cell r="Q949">
            <v>2.6257999999999999</v>
          </cell>
        </row>
        <row r="950">
          <cell r="K950">
            <v>50.46</v>
          </cell>
          <cell r="Q950">
            <v>2.6911999999999998</v>
          </cell>
        </row>
        <row r="951">
          <cell r="K951">
            <v>51.02</v>
          </cell>
          <cell r="Q951">
            <v>2.6936</v>
          </cell>
        </row>
        <row r="952">
          <cell r="K952">
            <v>49.204999999999998</v>
          </cell>
          <cell r="Q952">
            <v>2.7042999999999999</v>
          </cell>
        </row>
        <row r="953">
          <cell r="K953">
            <v>49.125</v>
          </cell>
          <cell r="Q953">
            <v>2.6684000000000001</v>
          </cell>
        </row>
        <row r="954">
          <cell r="K954">
            <v>48</v>
          </cell>
          <cell r="Q954">
            <v>2.6398999999999999</v>
          </cell>
        </row>
        <row r="955">
          <cell r="K955">
            <v>47.58</v>
          </cell>
          <cell r="Q955">
            <v>2.6692</v>
          </cell>
        </row>
        <row r="956">
          <cell r="K956">
            <v>49.265000000000001</v>
          </cell>
          <cell r="Q956">
            <v>2.5743</v>
          </cell>
        </row>
        <row r="957">
          <cell r="K957">
            <v>49.615000000000002</v>
          </cell>
          <cell r="Q957">
            <v>2.5701000000000001</v>
          </cell>
        </row>
        <row r="958">
          <cell r="K958">
            <v>51.704999999999998</v>
          </cell>
          <cell r="Q958">
            <v>2.5112000000000001</v>
          </cell>
        </row>
        <row r="959">
          <cell r="K959">
            <v>51.465000000000003</v>
          </cell>
          <cell r="Q959">
            <v>2.4893000000000001</v>
          </cell>
        </row>
        <row r="960">
          <cell r="K960">
            <v>51.344999999999999</v>
          </cell>
          <cell r="Q960">
            <v>2.5773999999999999</v>
          </cell>
        </row>
        <row r="961">
          <cell r="K961">
            <v>52.295000000000002</v>
          </cell>
          <cell r="Q961">
            <v>2.5956999999999999</v>
          </cell>
        </row>
        <row r="962">
          <cell r="K962">
            <v>51.42</v>
          </cell>
          <cell r="Q962">
            <v>2.7050999999999998</v>
          </cell>
        </row>
        <row r="963">
          <cell r="K963">
            <v>51.26</v>
          </cell>
          <cell r="Q963">
            <v>2.6924999999999999</v>
          </cell>
        </row>
        <row r="964">
          <cell r="K964">
            <v>50.185000000000002</v>
          </cell>
          <cell r="Q964">
            <v>2.6861999999999999</v>
          </cell>
        </row>
        <row r="965">
          <cell r="K965">
            <v>50.875</v>
          </cell>
          <cell r="Q965">
            <v>2.7359</v>
          </cell>
        </row>
        <row r="966">
          <cell r="K966">
            <v>50.3</v>
          </cell>
          <cell r="Q966">
            <v>2.6901999999999999</v>
          </cell>
        </row>
        <row r="967">
          <cell r="K967">
            <v>50.094999999999999</v>
          </cell>
          <cell r="Q967">
            <v>2.6818</v>
          </cell>
        </row>
        <row r="968">
          <cell r="K968">
            <v>49.31</v>
          </cell>
          <cell r="Q968">
            <v>2.6255000000000002</v>
          </cell>
        </row>
        <row r="969">
          <cell r="K969">
            <v>49.395000000000003</v>
          </cell>
          <cell r="Q969">
            <v>2.6616</v>
          </cell>
        </row>
        <row r="970">
          <cell r="K970">
            <v>49.94</v>
          </cell>
          <cell r="Q970">
            <v>2.6316000000000002</v>
          </cell>
        </row>
        <row r="971">
          <cell r="K971">
            <v>49.244999999999997</v>
          </cell>
          <cell r="Q971">
            <v>2.6208</v>
          </cell>
        </row>
        <row r="972">
          <cell r="K972">
            <v>50.6</v>
          </cell>
          <cell r="Q972">
            <v>2.5798000000000001</v>
          </cell>
        </row>
        <row r="973">
          <cell r="K973">
            <v>51.51</v>
          </cell>
          <cell r="Q973">
            <v>2.5842000000000001</v>
          </cell>
        </row>
        <row r="974">
          <cell r="K974">
            <v>52.11</v>
          </cell>
          <cell r="Q974">
            <v>2.6126999999999998</v>
          </cell>
        </row>
        <row r="975">
          <cell r="K975">
            <v>52.765000000000001</v>
          </cell>
          <cell r="Q975">
            <v>2.5764</v>
          </cell>
        </row>
        <row r="976">
          <cell r="K976">
            <v>52.844999999999999</v>
          </cell>
          <cell r="Q976">
            <v>2.6472000000000002</v>
          </cell>
        </row>
        <row r="977">
          <cell r="K977">
            <v>52.234999999999999</v>
          </cell>
          <cell r="Q977">
            <v>2.6949000000000001</v>
          </cell>
        </row>
        <row r="978">
          <cell r="K978">
            <v>52.674999999999997</v>
          </cell>
          <cell r="Q978">
            <v>2.7262</v>
          </cell>
        </row>
        <row r="979">
          <cell r="K979">
            <v>52.97</v>
          </cell>
          <cell r="Q979">
            <v>2.7605</v>
          </cell>
        </row>
        <row r="980">
          <cell r="K980">
            <v>54</v>
          </cell>
          <cell r="Q980">
            <v>2.7646999999999999</v>
          </cell>
        </row>
        <row r="981">
          <cell r="K981">
            <v>54.39</v>
          </cell>
          <cell r="Q981">
            <v>2.7328000000000001</v>
          </cell>
        </row>
        <row r="982">
          <cell r="K982">
            <v>53.994999999999997</v>
          </cell>
          <cell r="Q982">
            <v>2.7557999999999998</v>
          </cell>
        </row>
        <row r="983">
          <cell r="K983">
            <v>53.765000000000001</v>
          </cell>
          <cell r="Q983">
            <v>2.7711999999999999</v>
          </cell>
        </row>
        <row r="984">
          <cell r="K984">
            <v>54.744999999999997</v>
          </cell>
          <cell r="Q984">
            <v>2.7050000000000001</v>
          </cell>
        </row>
        <row r="985">
          <cell r="K985">
            <v>55.68</v>
          </cell>
          <cell r="Q985">
            <v>2.7244999999999999</v>
          </cell>
        </row>
        <row r="986">
          <cell r="K986">
            <v>55.99</v>
          </cell>
          <cell r="Q986">
            <v>2.7046999999999999</v>
          </cell>
        </row>
        <row r="987">
          <cell r="K987">
            <v>55.524999999999999</v>
          </cell>
          <cell r="Q987">
            <v>2.6932</v>
          </cell>
        </row>
        <row r="988">
          <cell r="K988">
            <v>54.865000000000002</v>
          </cell>
          <cell r="Q988">
            <v>2.7423000000000002</v>
          </cell>
        </row>
        <row r="989">
          <cell r="K989">
            <v>54.75</v>
          </cell>
          <cell r="Q989">
            <v>2.7890999999999999</v>
          </cell>
        </row>
        <row r="990">
          <cell r="K990">
            <v>54.91</v>
          </cell>
          <cell r="Q990">
            <v>2.8047</v>
          </cell>
        </row>
        <row r="991">
          <cell r="K991">
            <v>56.09</v>
          </cell>
          <cell r="Q991">
            <v>2.7814000000000001</v>
          </cell>
        </row>
        <row r="992">
          <cell r="K992">
            <v>56.42</v>
          </cell>
          <cell r="Q992">
            <v>2.7483</v>
          </cell>
        </row>
        <row r="993">
          <cell r="K993">
            <v>55.61</v>
          </cell>
          <cell r="Q993">
            <v>2.7425000000000002</v>
          </cell>
        </row>
        <row r="994">
          <cell r="K994">
            <v>55.604999999999997</v>
          </cell>
          <cell r="Q994">
            <v>2.7505999999999999</v>
          </cell>
        </row>
        <row r="995">
          <cell r="K995">
            <v>56.814999999999998</v>
          </cell>
          <cell r="Q995">
            <v>2.8096999999999999</v>
          </cell>
        </row>
        <row r="996">
          <cell r="K996">
            <v>56.84</v>
          </cell>
          <cell r="Q996">
            <v>2.8262</v>
          </cell>
        </row>
        <row r="997">
          <cell r="K997">
            <v>57.45</v>
          </cell>
          <cell r="Q997">
            <v>2.7856000000000001</v>
          </cell>
        </row>
        <row r="998">
          <cell r="K998">
            <v>57.32</v>
          </cell>
          <cell r="Q998">
            <v>2.7854000000000001</v>
          </cell>
        </row>
        <row r="999">
          <cell r="K999">
            <v>57.155000000000001</v>
          </cell>
          <cell r="Q999">
            <v>2.8460000000000001</v>
          </cell>
        </row>
        <row r="1000">
          <cell r="K1000">
            <v>57.42</v>
          </cell>
          <cell r="Q1000">
            <v>2.8472</v>
          </cell>
        </row>
        <row r="1001">
          <cell r="K1001">
            <v>57.365000000000002</v>
          </cell>
          <cell r="Q1001">
            <v>2.8778000000000001</v>
          </cell>
        </row>
        <row r="1002">
          <cell r="K1002">
            <v>58.055</v>
          </cell>
          <cell r="Q1002">
            <v>2.8713000000000002</v>
          </cell>
        </row>
        <row r="1003">
          <cell r="K1003">
            <v>57.524999999999999</v>
          </cell>
          <cell r="Q1003">
            <v>2.863</v>
          </cell>
        </row>
        <row r="1004">
          <cell r="K1004">
            <v>57.34</v>
          </cell>
          <cell r="Q1004">
            <v>2.8763000000000001</v>
          </cell>
        </row>
        <row r="1005">
          <cell r="K1005">
            <v>57.174999999999997</v>
          </cell>
          <cell r="Q1005">
            <v>2.8734999999999999</v>
          </cell>
        </row>
        <row r="1006">
          <cell r="K1006">
            <v>56.4</v>
          </cell>
          <cell r="Q1006">
            <v>2.9081000000000001</v>
          </cell>
        </row>
        <row r="1007">
          <cell r="K1007">
            <v>55.814999999999998</v>
          </cell>
          <cell r="Q1007">
            <v>2.8815</v>
          </cell>
        </row>
        <row r="1008">
          <cell r="K1008">
            <v>56.59</v>
          </cell>
          <cell r="Q1008">
            <v>2.8723000000000001</v>
          </cell>
        </row>
        <row r="1009">
          <cell r="K1009">
            <v>56.585000000000001</v>
          </cell>
          <cell r="Q1009">
            <v>2.8639999999999999</v>
          </cell>
        </row>
        <row r="1010">
          <cell r="K1010">
            <v>54.704999999999998</v>
          </cell>
          <cell r="Q1010">
            <v>2.8252000000000002</v>
          </cell>
        </row>
        <row r="1011">
          <cell r="K1011">
            <v>54.44</v>
          </cell>
          <cell r="Q1011">
            <v>2.7959000000000001</v>
          </cell>
        </row>
        <row r="1012">
          <cell r="K1012">
            <v>55.494999999999997</v>
          </cell>
          <cell r="Q1012">
            <v>2.8347000000000002</v>
          </cell>
        </row>
        <row r="1013">
          <cell r="K1013">
            <v>55.89</v>
          </cell>
          <cell r="Q1013">
            <v>2.8344999999999998</v>
          </cell>
        </row>
        <row r="1014">
          <cell r="K1014">
            <v>56.04</v>
          </cell>
          <cell r="Q1014">
            <v>2.7403</v>
          </cell>
        </row>
        <row r="1015">
          <cell r="K1015">
            <v>55.975000000000001</v>
          </cell>
          <cell r="Q1015">
            <v>2.7269999999999999</v>
          </cell>
        </row>
        <row r="1016">
          <cell r="K1016">
            <v>56.31</v>
          </cell>
          <cell r="Q1016">
            <v>2.7799</v>
          </cell>
        </row>
        <row r="1017">
          <cell r="K1017">
            <v>56.37</v>
          </cell>
          <cell r="Q1017">
            <v>2.7995999999999999</v>
          </cell>
        </row>
        <row r="1018">
          <cell r="K1018">
            <v>56.11</v>
          </cell>
          <cell r="Q1018">
            <v>2.8071999999999999</v>
          </cell>
        </row>
        <row r="1019">
          <cell r="K1019">
            <v>55.125</v>
          </cell>
          <cell r="Q1019">
            <v>2.8039000000000001</v>
          </cell>
        </row>
        <row r="1020">
          <cell r="K1020">
            <v>55.765000000000001</v>
          </cell>
          <cell r="Q1020">
            <v>2.8207</v>
          </cell>
        </row>
        <row r="1021">
          <cell r="K1021">
            <v>55.445</v>
          </cell>
          <cell r="Q1021">
            <v>2.8237000000000001</v>
          </cell>
        </row>
        <row r="1022">
          <cell r="K1022">
            <v>54.774999999999999</v>
          </cell>
          <cell r="Q1022">
            <v>2.8107000000000002</v>
          </cell>
        </row>
        <row r="1023">
          <cell r="K1023">
            <v>53.4</v>
          </cell>
          <cell r="Q1023">
            <v>2.7612999999999999</v>
          </cell>
        </row>
        <row r="1024">
          <cell r="K1024">
            <v>53.92</v>
          </cell>
          <cell r="Q1024">
            <v>2.7934000000000001</v>
          </cell>
        </row>
        <row r="1025">
          <cell r="K1025">
            <v>54.634999999999998</v>
          </cell>
          <cell r="Q1025">
            <v>2.7774000000000001</v>
          </cell>
        </row>
        <row r="1026">
          <cell r="K1026">
            <v>53.82</v>
          </cell>
          <cell r="Q1026">
            <v>2.7437999999999998</v>
          </cell>
        </row>
        <row r="1027">
          <cell r="K1027">
            <v>54.075000000000003</v>
          </cell>
          <cell r="Q1027">
            <v>2.6749000000000001</v>
          </cell>
        </row>
        <row r="1028">
          <cell r="K1028">
            <v>55.195</v>
          </cell>
          <cell r="Q1028">
            <v>2.7010000000000001</v>
          </cell>
        </row>
        <row r="1029">
          <cell r="K1029">
            <v>53.854999999999997</v>
          </cell>
          <cell r="Q1029">
            <v>2.7368000000000001</v>
          </cell>
        </row>
        <row r="1030">
          <cell r="K1030">
            <v>56.54</v>
          </cell>
          <cell r="Q1030">
            <v>2.6960000000000002</v>
          </cell>
        </row>
        <row r="1031">
          <cell r="K1031">
            <v>56.575000000000003</v>
          </cell>
          <cell r="Q1031">
            <v>2.7086999999999999</v>
          </cell>
        </row>
        <row r="1032">
          <cell r="K1032">
            <v>56.505000000000003</v>
          </cell>
          <cell r="Q1032">
            <v>2.7648000000000001</v>
          </cell>
        </row>
        <row r="1033">
          <cell r="K1033">
            <v>55.92</v>
          </cell>
          <cell r="Q1033">
            <v>2.6977000000000002</v>
          </cell>
        </row>
        <row r="1034">
          <cell r="K1034">
            <v>56.155000000000001</v>
          </cell>
          <cell r="Q1034">
            <v>2.8321999999999998</v>
          </cell>
        </row>
        <row r="1035">
          <cell r="K1035">
            <v>55.02</v>
          </cell>
          <cell r="Q1035">
            <v>2.8340000000000001</v>
          </cell>
        </row>
        <row r="1036">
          <cell r="K1036">
            <v>54.445</v>
          </cell>
          <cell r="Q1036">
            <v>2.8304999999999998</v>
          </cell>
        </row>
        <row r="1037">
          <cell r="K1037">
            <v>55.664999999999999</v>
          </cell>
          <cell r="Q1037">
            <v>2.8010999999999999</v>
          </cell>
        </row>
        <row r="1038">
          <cell r="K1038">
            <v>55.255000000000003</v>
          </cell>
          <cell r="Q1038">
            <v>2.8129</v>
          </cell>
        </row>
        <row r="1039">
          <cell r="K1039">
            <v>53.954999999999998</v>
          </cell>
          <cell r="Q1039">
            <v>2.7561</v>
          </cell>
        </row>
        <row r="1040">
          <cell r="K1040">
            <v>53.7</v>
          </cell>
          <cell r="Q1040">
            <v>2.7273000000000001</v>
          </cell>
        </row>
        <row r="1041">
          <cell r="K1041">
            <v>53.74</v>
          </cell>
          <cell r="Q1041">
            <v>2.7884000000000002</v>
          </cell>
        </row>
        <row r="1042">
          <cell r="K1042">
            <v>54.8</v>
          </cell>
          <cell r="Q1042">
            <v>2.7677999999999998</v>
          </cell>
        </row>
        <row r="1043">
          <cell r="K1043">
            <v>53.875</v>
          </cell>
          <cell r="Q1043">
            <v>2.7027000000000001</v>
          </cell>
        </row>
        <row r="1044">
          <cell r="K1044">
            <v>54.19</v>
          </cell>
          <cell r="Q1044">
            <v>2.6899000000000002</v>
          </cell>
        </row>
        <row r="1045">
          <cell r="K1045">
            <v>54.325000000000003</v>
          </cell>
          <cell r="Q1045">
            <v>2.6919</v>
          </cell>
        </row>
        <row r="1046">
          <cell r="K1046">
            <v>53.09</v>
          </cell>
          <cell r="Q1046">
            <v>2.6432000000000002</v>
          </cell>
        </row>
        <row r="1047">
          <cell r="K1047">
            <v>52.49</v>
          </cell>
          <cell r="Q1047">
            <v>2.5985999999999998</v>
          </cell>
        </row>
        <row r="1048">
          <cell r="K1048">
            <v>52.9</v>
          </cell>
          <cell r="Q1048">
            <v>2.6137999999999999</v>
          </cell>
        </row>
        <row r="1049">
          <cell r="K1049">
            <v>54.4</v>
          </cell>
          <cell r="Q1049">
            <v>2.6202999999999999</v>
          </cell>
        </row>
        <row r="1050">
          <cell r="K1050">
            <v>54.02</v>
          </cell>
          <cell r="Q1050">
            <v>2.5607000000000002</v>
          </cell>
        </row>
        <row r="1051">
          <cell r="K1051">
            <v>54.045000000000002</v>
          </cell>
          <cell r="Q1051">
            <v>2.5318000000000001</v>
          </cell>
        </row>
        <row r="1052">
          <cell r="K1052">
            <v>54.6</v>
          </cell>
          <cell r="Q1052">
            <v>2.5514999999999999</v>
          </cell>
        </row>
        <row r="1053">
          <cell r="K1053">
            <v>54.825000000000003</v>
          </cell>
          <cell r="Q1053">
            <v>2.6238999999999999</v>
          </cell>
        </row>
        <row r="1054">
          <cell r="K1054">
            <v>52.85</v>
          </cell>
          <cell r="Q1054">
            <v>2.6055999999999999</v>
          </cell>
        </row>
        <row r="1055">
          <cell r="K1055">
            <v>53.63</v>
          </cell>
          <cell r="Q1055">
            <v>2.6067999999999998</v>
          </cell>
        </row>
        <row r="1056">
          <cell r="K1056">
            <v>54.5</v>
          </cell>
          <cell r="Q1056">
            <v>2.6335000000000002</v>
          </cell>
        </row>
        <row r="1057">
          <cell r="K1057">
            <v>55.26</v>
          </cell>
          <cell r="Q1057">
            <v>2.6444000000000001</v>
          </cell>
        </row>
        <row r="1058">
          <cell r="K1058">
            <v>56.744999999999997</v>
          </cell>
          <cell r="Q1058">
            <v>2.5491000000000001</v>
          </cell>
        </row>
        <row r="1059">
          <cell r="K1059">
            <v>56.685000000000002</v>
          </cell>
          <cell r="Q1059">
            <v>2.5868000000000002</v>
          </cell>
        </row>
        <row r="1060">
          <cell r="K1060">
            <v>56.945</v>
          </cell>
          <cell r="Q1060">
            <v>2.6286999999999998</v>
          </cell>
        </row>
        <row r="1061">
          <cell r="K1061">
            <v>56.22</v>
          </cell>
          <cell r="Q1061">
            <v>2.6654</v>
          </cell>
        </row>
        <row r="1062">
          <cell r="K1062">
            <v>57.405000000000001</v>
          </cell>
          <cell r="Q1062">
            <v>2.7370000000000001</v>
          </cell>
        </row>
        <row r="1063">
          <cell r="K1063">
            <v>57.52</v>
          </cell>
          <cell r="Q1063">
            <v>2.7341000000000002</v>
          </cell>
        </row>
        <row r="1064">
          <cell r="K1064">
            <v>57.03</v>
          </cell>
          <cell r="Q1064">
            <v>2.7465999999999999</v>
          </cell>
        </row>
        <row r="1065">
          <cell r="K1065">
            <v>56.8</v>
          </cell>
          <cell r="Q1065">
            <v>2.7117</v>
          </cell>
        </row>
        <row r="1066">
          <cell r="K1066">
            <v>56.814999999999998</v>
          </cell>
          <cell r="Q1066">
            <v>2.7688000000000001</v>
          </cell>
        </row>
        <row r="1067">
          <cell r="K1067">
            <v>56.54</v>
          </cell>
          <cell r="Q1067">
            <v>2.7744</v>
          </cell>
        </row>
        <row r="1068">
          <cell r="K1068">
            <v>55.945</v>
          </cell>
          <cell r="Q1068">
            <v>2.7507000000000001</v>
          </cell>
        </row>
        <row r="1069">
          <cell r="K1069">
            <v>56.204999999999998</v>
          </cell>
          <cell r="Q1069">
            <v>2.7397</v>
          </cell>
        </row>
        <row r="1070">
          <cell r="K1070">
            <v>56.09</v>
          </cell>
          <cell r="Q1070">
            <v>2.7404000000000002</v>
          </cell>
        </row>
        <row r="1071">
          <cell r="K1071">
            <v>55.534999999999997</v>
          </cell>
          <cell r="Q1071">
            <v>2.7271000000000001</v>
          </cell>
        </row>
        <row r="1072">
          <cell r="K1072">
            <v>56.204999999999998</v>
          </cell>
          <cell r="Q1072">
            <v>2.6983999999999999</v>
          </cell>
        </row>
        <row r="1073">
          <cell r="K1073">
            <v>56</v>
          </cell>
          <cell r="Q1073">
            <v>2.7109999999999999</v>
          </cell>
        </row>
        <row r="1074">
          <cell r="K1074">
            <v>54.08</v>
          </cell>
          <cell r="Q1074">
            <v>2.7054</v>
          </cell>
        </row>
        <row r="1075">
          <cell r="K1075">
            <v>53.585000000000001</v>
          </cell>
          <cell r="Q1075">
            <v>2.6785999999999999</v>
          </cell>
        </row>
        <row r="1076">
          <cell r="K1076">
            <v>55.09</v>
          </cell>
          <cell r="Q1076">
            <v>2.7109999999999999</v>
          </cell>
        </row>
        <row r="1077">
          <cell r="K1077">
            <v>55.69</v>
          </cell>
          <cell r="Q1077">
            <v>2.7010999999999998</v>
          </cell>
        </row>
        <row r="1078">
          <cell r="K1078">
            <v>55.69</v>
          </cell>
          <cell r="Q1078">
            <v>2.6084999999999998</v>
          </cell>
        </row>
        <row r="1079">
          <cell r="K1079">
            <v>56.445</v>
          </cell>
          <cell r="Q1079">
            <v>2.5846</v>
          </cell>
        </row>
        <row r="1080">
          <cell r="K1080">
            <v>55.94</v>
          </cell>
          <cell r="Q1080">
            <v>2.6572</v>
          </cell>
        </row>
        <row r="1081">
          <cell r="K1081">
            <v>56.295000000000002</v>
          </cell>
          <cell r="Q1081">
            <v>2.6861000000000002</v>
          </cell>
        </row>
        <row r="1082">
          <cell r="K1082">
            <v>54.93</v>
          </cell>
          <cell r="Q1082">
            <v>2.6861000000000002</v>
          </cell>
        </row>
        <row r="1083">
          <cell r="K1083">
            <v>55.7</v>
          </cell>
          <cell r="Q1083">
            <v>2.7225000000000001</v>
          </cell>
        </row>
        <row r="1084">
          <cell r="K1084">
            <v>54.055</v>
          </cell>
          <cell r="Q1084">
            <v>2.6981999999999999</v>
          </cell>
        </row>
        <row r="1085">
          <cell r="K1085">
            <v>53.225000000000001</v>
          </cell>
          <cell r="Q1085">
            <v>2.7153</v>
          </cell>
        </row>
        <row r="1086">
          <cell r="K1086">
            <v>53.54</v>
          </cell>
          <cell r="Q1086">
            <v>2.6495000000000002</v>
          </cell>
        </row>
        <row r="1087">
          <cell r="K1087">
            <v>55.09</v>
          </cell>
          <cell r="Q1087">
            <v>2.6865999999999999</v>
          </cell>
        </row>
        <row r="1088">
          <cell r="K1088">
            <v>55.14</v>
          </cell>
          <cell r="Q1088">
            <v>2.6073</v>
          </cell>
        </row>
        <row r="1089">
          <cell r="K1089">
            <v>55.32</v>
          </cell>
          <cell r="Q1089">
            <v>2.5672000000000001</v>
          </cell>
        </row>
        <row r="1090">
          <cell r="K1090">
            <v>54.805</v>
          </cell>
          <cell r="Q1090">
            <v>2.5823999999999998</v>
          </cell>
        </row>
        <row r="1091">
          <cell r="K1091">
            <v>56.085000000000001</v>
          </cell>
          <cell r="Q1091">
            <v>2.6572</v>
          </cell>
        </row>
        <row r="1092">
          <cell r="K1092">
            <v>56.15</v>
          </cell>
          <cell r="Q1092">
            <v>2.6596000000000002</v>
          </cell>
        </row>
        <row r="1093">
          <cell r="K1093">
            <v>56.82</v>
          </cell>
          <cell r="Q1093">
            <v>2.6682999999999999</v>
          </cell>
        </row>
        <row r="1094">
          <cell r="K1094">
            <v>57.435000000000002</v>
          </cell>
          <cell r="Q1094">
            <v>2.6434000000000002</v>
          </cell>
        </row>
        <row r="1095">
          <cell r="K1095">
            <v>59.094999999999999</v>
          </cell>
          <cell r="Q1095">
            <v>2.7052</v>
          </cell>
        </row>
        <row r="1096">
          <cell r="K1096">
            <v>59.204999999999998</v>
          </cell>
          <cell r="Q1096">
            <v>2.7082999999999999</v>
          </cell>
        </row>
        <row r="1097">
          <cell r="K1097">
            <v>58.645000000000003</v>
          </cell>
          <cell r="Q1097">
            <v>2.7406000000000001</v>
          </cell>
        </row>
        <row r="1098">
          <cell r="K1098">
            <v>57.73</v>
          </cell>
          <cell r="Q1098">
            <v>2.7703000000000002</v>
          </cell>
        </row>
        <row r="1099">
          <cell r="K1099">
            <v>58.24</v>
          </cell>
          <cell r="Q1099">
            <v>2.8502999999999998</v>
          </cell>
        </row>
        <row r="1100">
          <cell r="K1100">
            <v>56.965000000000003</v>
          </cell>
          <cell r="Q1100">
            <v>2.8557000000000001</v>
          </cell>
        </row>
        <row r="1101">
          <cell r="K1101">
            <v>57.34</v>
          </cell>
          <cell r="Q1101">
            <v>2.8285999999999998</v>
          </cell>
        </row>
        <row r="1102">
          <cell r="K1102">
            <v>57.395000000000003</v>
          </cell>
          <cell r="Q1102">
            <v>2.7845</v>
          </cell>
        </row>
        <row r="1103">
          <cell r="K1103">
            <v>57.66</v>
          </cell>
          <cell r="Q1103">
            <v>2.8090999999999999</v>
          </cell>
        </row>
        <row r="1104">
          <cell r="K1104">
            <v>59.655000000000001</v>
          </cell>
          <cell r="Q1104">
            <v>2.7475999999999998</v>
          </cell>
        </row>
        <row r="1105">
          <cell r="K1105">
            <v>59.28</v>
          </cell>
          <cell r="Q1105">
            <v>2.7656999999999998</v>
          </cell>
        </row>
        <row r="1106">
          <cell r="K1106">
            <v>59.475000000000001</v>
          </cell>
          <cell r="Q1106">
            <v>2.7684000000000002</v>
          </cell>
        </row>
        <row r="1107">
          <cell r="K1107">
            <v>59.125</v>
          </cell>
          <cell r="Q1107">
            <v>2.7810999999999999</v>
          </cell>
        </row>
        <row r="1108">
          <cell r="K1108">
            <v>58.375</v>
          </cell>
          <cell r="Q1108">
            <v>2.8774000000000002</v>
          </cell>
        </row>
        <row r="1109">
          <cell r="K1109">
            <v>58.994999999999997</v>
          </cell>
          <cell r="Q1109">
            <v>2.7867999999999999</v>
          </cell>
        </row>
        <row r="1110">
          <cell r="K1110">
            <v>58.23</v>
          </cell>
          <cell r="Q1110">
            <v>2.7959999999999998</v>
          </cell>
        </row>
        <row r="1111">
          <cell r="K1111">
            <v>58.26</v>
          </cell>
          <cell r="Q1111">
            <v>2.7795000000000001</v>
          </cell>
        </row>
        <row r="1112">
          <cell r="K1112">
            <v>58.145000000000003</v>
          </cell>
          <cell r="Q1112">
            <v>2.7443</v>
          </cell>
        </row>
        <row r="1113">
          <cell r="K1113">
            <v>59.075000000000003</v>
          </cell>
          <cell r="Q1113">
            <v>2.7734000000000001</v>
          </cell>
        </row>
        <row r="1114">
          <cell r="K1114">
            <v>58.98</v>
          </cell>
          <cell r="Q1114">
            <v>2.7374999999999998</v>
          </cell>
        </row>
        <row r="1115">
          <cell r="K1115">
            <v>59.17</v>
          </cell>
          <cell r="Q1115">
            <v>2.7389000000000001</v>
          </cell>
        </row>
        <row r="1116">
          <cell r="K1116">
            <v>59.3</v>
          </cell>
          <cell r="Q1116">
            <v>2.7334999999999998</v>
          </cell>
        </row>
        <row r="1117">
          <cell r="K1117">
            <v>61.384999999999998</v>
          </cell>
          <cell r="Q1117">
            <v>2.7772000000000001</v>
          </cell>
        </row>
        <row r="1118">
          <cell r="K1118">
            <v>59.8</v>
          </cell>
          <cell r="Q1118">
            <v>2.7726999999999999</v>
          </cell>
        </row>
        <row r="1119">
          <cell r="K1119">
            <v>58.645000000000003</v>
          </cell>
          <cell r="Q1119">
            <v>2.7816000000000001</v>
          </cell>
        </row>
        <row r="1120">
          <cell r="K1120">
            <v>58.395000000000003</v>
          </cell>
          <cell r="Q1120">
            <v>2.7877999999999998</v>
          </cell>
        </row>
        <row r="1121">
          <cell r="K1121">
            <v>58.695</v>
          </cell>
          <cell r="Q1121">
            <v>2.8858000000000001</v>
          </cell>
        </row>
        <row r="1122">
          <cell r="K1122">
            <v>60.405000000000001</v>
          </cell>
          <cell r="Q1122">
            <v>2.8113000000000001</v>
          </cell>
        </row>
        <row r="1123">
          <cell r="K1123">
            <v>61.24</v>
          </cell>
          <cell r="Q1123">
            <v>2.7570000000000001</v>
          </cell>
        </row>
        <row r="1124">
          <cell r="K1124">
            <v>61.57</v>
          </cell>
          <cell r="Q1124">
            <v>2.7452000000000001</v>
          </cell>
        </row>
        <row r="1125">
          <cell r="K1125">
            <v>61.305</v>
          </cell>
          <cell r="Q1125">
            <v>2.7593000000000001</v>
          </cell>
        </row>
        <row r="1126">
          <cell r="K1126">
            <v>60.795000000000002</v>
          </cell>
          <cell r="Q1126">
            <v>2.8397000000000001</v>
          </cell>
        </row>
        <row r="1127">
          <cell r="K1127">
            <v>60.9</v>
          </cell>
          <cell r="Q1127">
            <v>2.879</v>
          </cell>
        </row>
        <row r="1128">
          <cell r="K1128">
            <v>62.27</v>
          </cell>
          <cell r="Q1128">
            <v>2.8944999999999999</v>
          </cell>
        </row>
        <row r="1129">
          <cell r="K1129">
            <v>61.695</v>
          </cell>
          <cell r="Q1129">
            <v>2.8820000000000001</v>
          </cell>
        </row>
        <row r="1130">
          <cell r="K1130">
            <v>61.625</v>
          </cell>
          <cell r="Q1130">
            <v>2.8580000000000001</v>
          </cell>
        </row>
        <row r="1131">
          <cell r="K1131">
            <v>61</v>
          </cell>
          <cell r="Q1131">
            <v>2.863</v>
          </cell>
        </row>
        <row r="1132">
          <cell r="K1132">
            <v>60.645000000000003</v>
          </cell>
          <cell r="Q1132">
            <v>2.9274</v>
          </cell>
        </row>
        <row r="1133">
          <cell r="K1133">
            <v>61.005000000000003</v>
          </cell>
          <cell r="Q1133">
            <v>2.9003000000000001</v>
          </cell>
        </row>
        <row r="1134">
          <cell r="K1134">
            <v>60.844999999999999</v>
          </cell>
          <cell r="Q1134">
            <v>2.8971</v>
          </cell>
        </row>
        <row r="1135">
          <cell r="K1135">
            <v>60.84</v>
          </cell>
          <cell r="Q1135">
            <v>2.8677000000000001</v>
          </cell>
        </row>
        <row r="1136">
          <cell r="K1136">
            <v>61.854999999999997</v>
          </cell>
          <cell r="Q1136">
            <v>2.851</v>
          </cell>
        </row>
        <row r="1137">
          <cell r="K1137">
            <v>62.46</v>
          </cell>
          <cell r="Q1137">
            <v>2.8679000000000001</v>
          </cell>
        </row>
        <row r="1138">
          <cell r="K1138">
            <v>62.505000000000003</v>
          </cell>
          <cell r="Q1138">
            <v>2.8603999999999998</v>
          </cell>
        </row>
        <row r="1139">
          <cell r="K1139">
            <v>62.16</v>
          </cell>
          <cell r="Q1139">
            <v>2.8601000000000001</v>
          </cell>
        </row>
        <row r="1140">
          <cell r="K1140">
            <v>62.36</v>
          </cell>
          <cell r="Q1140">
            <v>2.9079000000000002</v>
          </cell>
        </row>
        <row r="1141">
          <cell r="K1141">
            <v>62.344999999999999</v>
          </cell>
          <cell r="Q1141">
            <v>2.9363000000000001</v>
          </cell>
        </row>
        <row r="1142">
          <cell r="K1142">
            <v>61.895000000000003</v>
          </cell>
          <cell r="Q1142">
            <v>2.9384000000000001</v>
          </cell>
        </row>
        <row r="1143">
          <cell r="K1143">
            <v>61.994999999999997</v>
          </cell>
          <cell r="Q1143">
            <v>2.9222000000000001</v>
          </cell>
        </row>
        <row r="1144">
          <cell r="K1144">
            <v>61.825000000000003</v>
          </cell>
          <cell r="Q1144">
            <v>2.9316</v>
          </cell>
        </row>
        <row r="1145">
          <cell r="K1145">
            <v>61.75</v>
          </cell>
          <cell r="Q1145">
            <v>2.9308999999999998</v>
          </cell>
        </row>
        <row r="1146">
          <cell r="K1146">
            <v>61.39</v>
          </cell>
          <cell r="Q1146">
            <v>2.9097</v>
          </cell>
        </row>
        <row r="1147">
          <cell r="K1147">
            <v>60.7</v>
          </cell>
          <cell r="Q1147">
            <v>2.9144000000000001</v>
          </cell>
        </row>
        <row r="1148">
          <cell r="K1148">
            <v>60.72</v>
          </cell>
          <cell r="Q1148">
            <v>2.9064999999999999</v>
          </cell>
        </row>
        <row r="1149">
          <cell r="K1149">
            <v>61.13</v>
          </cell>
          <cell r="Q1149">
            <v>2.9028999999999998</v>
          </cell>
        </row>
        <row r="1150">
          <cell r="K1150">
            <v>59.615000000000002</v>
          </cell>
          <cell r="Q1150">
            <v>2.8860000000000001</v>
          </cell>
        </row>
        <row r="1151">
          <cell r="K1151">
            <v>60.62</v>
          </cell>
          <cell r="Q1151">
            <v>2.8536000000000001</v>
          </cell>
        </row>
        <row r="1152">
          <cell r="K1152">
            <v>61.125</v>
          </cell>
          <cell r="Q1152">
            <v>2.8544999999999998</v>
          </cell>
        </row>
        <row r="1153">
          <cell r="K1153">
            <v>61.43</v>
          </cell>
          <cell r="Q1153">
            <v>2.8738000000000001</v>
          </cell>
        </row>
        <row r="1154">
          <cell r="K1154">
            <v>62.094999999999999</v>
          </cell>
          <cell r="Q1154">
            <v>2.8026</v>
          </cell>
        </row>
        <row r="1155">
          <cell r="K1155">
            <v>62.47</v>
          </cell>
          <cell r="Q1155">
            <v>2.8498000000000001</v>
          </cell>
        </row>
        <row r="1156">
          <cell r="K1156">
            <v>63.234999999999999</v>
          </cell>
          <cell r="Q1156">
            <v>2.8734999999999999</v>
          </cell>
        </row>
        <row r="1157">
          <cell r="K1157">
            <v>64.215000000000003</v>
          </cell>
          <cell r="Q1157">
            <v>2.8879000000000001</v>
          </cell>
        </row>
        <row r="1158">
          <cell r="K1158">
            <v>63.454999999999998</v>
          </cell>
          <cell r="Q1158">
            <v>2.9190999999999998</v>
          </cell>
        </row>
        <row r="1159">
          <cell r="K1159">
            <v>63.31</v>
          </cell>
          <cell r="Q1159">
            <v>2.9367999999999999</v>
          </cell>
        </row>
        <row r="1160">
          <cell r="K1160">
            <v>62.524999999999999</v>
          </cell>
          <cell r="Q1160">
            <v>2.9727000000000001</v>
          </cell>
        </row>
        <row r="1161">
          <cell r="K1161">
            <v>60.475000000000001</v>
          </cell>
          <cell r="Q1161">
            <v>3.0188000000000001</v>
          </cell>
        </row>
        <row r="1162">
          <cell r="K1162">
            <v>59.685000000000002</v>
          </cell>
          <cell r="Q1162">
            <v>2.9830999999999999</v>
          </cell>
        </row>
        <row r="1163">
          <cell r="K1163">
            <v>60.555</v>
          </cell>
          <cell r="Q1163">
            <v>2.9763000000000002</v>
          </cell>
        </row>
        <row r="1164">
          <cell r="K1164">
            <v>60.19</v>
          </cell>
          <cell r="Q1164">
            <v>2.9394</v>
          </cell>
        </row>
        <row r="1165">
          <cell r="K1165">
            <v>59.46</v>
          </cell>
          <cell r="Q1165">
            <v>2.843</v>
          </cell>
        </row>
        <row r="1166">
          <cell r="K1166">
            <v>59.255000000000003</v>
          </cell>
          <cell r="Q1166">
            <v>2.8058999999999998</v>
          </cell>
        </row>
        <row r="1167">
          <cell r="K1167">
            <v>59.35</v>
          </cell>
          <cell r="Q1167">
            <v>2.8468</v>
          </cell>
        </row>
        <row r="1168">
          <cell r="K1168">
            <v>59.265000000000001</v>
          </cell>
          <cell r="Q1168">
            <v>2.8296000000000001</v>
          </cell>
        </row>
        <row r="1169">
          <cell r="K1169">
            <v>59.55</v>
          </cell>
          <cell r="Q1169">
            <v>2.7953000000000001</v>
          </cell>
        </row>
        <row r="1170">
          <cell r="K1170">
            <v>60.32</v>
          </cell>
          <cell r="Q1170">
            <v>2.7856000000000001</v>
          </cell>
        </row>
        <row r="1171">
          <cell r="K1171">
            <v>60.784999999999997</v>
          </cell>
          <cell r="Q1171">
            <v>2.7900999999999998</v>
          </cell>
        </row>
        <row r="1172">
          <cell r="K1172">
            <v>61.08</v>
          </cell>
          <cell r="Q1172">
            <v>2.7353000000000001</v>
          </cell>
        </row>
        <row r="1173">
          <cell r="K1173">
            <v>61.32</v>
          </cell>
          <cell r="Q1173">
            <v>2.7484000000000002</v>
          </cell>
        </row>
        <row r="1174">
          <cell r="K1174">
            <v>60.63</v>
          </cell>
          <cell r="Q1174">
            <v>2.7839999999999998</v>
          </cell>
        </row>
        <row r="1175">
          <cell r="K1175">
            <v>60.465000000000003</v>
          </cell>
          <cell r="Q1175">
            <v>2.8054000000000001</v>
          </cell>
        </row>
        <row r="1176">
          <cell r="K1176">
            <v>60.46</v>
          </cell>
          <cell r="Q1176">
            <v>2.819</v>
          </cell>
        </row>
        <row r="1177">
          <cell r="K1177">
            <v>60.524999999999999</v>
          </cell>
          <cell r="Q1177">
            <v>2.8300999999999998</v>
          </cell>
        </row>
        <row r="1178">
          <cell r="K1178">
            <v>60.465000000000003</v>
          </cell>
          <cell r="Q1178">
            <v>2.7982999999999998</v>
          </cell>
        </row>
        <row r="1179">
          <cell r="K1179">
            <v>61.7</v>
          </cell>
          <cell r="Q1179">
            <v>2.7907000000000002</v>
          </cell>
        </row>
        <row r="1180">
          <cell r="K1180">
            <v>61.865000000000002</v>
          </cell>
          <cell r="Q1180">
            <v>2.7904</v>
          </cell>
        </row>
        <row r="1181">
          <cell r="K1181">
            <v>62.67</v>
          </cell>
          <cell r="Q1181">
            <v>2.7934000000000001</v>
          </cell>
        </row>
        <row r="1182">
          <cell r="K1182">
            <v>61.884999999999998</v>
          </cell>
          <cell r="Q1182">
            <v>2.7907000000000002</v>
          </cell>
        </row>
        <row r="1183">
          <cell r="K1183">
            <v>62.17</v>
          </cell>
          <cell r="Q1183">
            <v>2.8477000000000001</v>
          </cell>
        </row>
        <row r="1184">
          <cell r="K1184">
            <v>61.61</v>
          </cell>
          <cell r="Q1184">
            <v>2.8553000000000002</v>
          </cell>
        </row>
        <row r="1185">
          <cell r="K1185">
            <v>60.435000000000002</v>
          </cell>
          <cell r="Q1185">
            <v>2.8923999999999999</v>
          </cell>
        </row>
        <row r="1186">
          <cell r="K1186">
            <v>60.82</v>
          </cell>
          <cell r="Q1186">
            <v>2.8561999999999999</v>
          </cell>
        </row>
        <row r="1187">
          <cell r="K1187">
            <v>61.805</v>
          </cell>
          <cell r="Q1187">
            <v>2.8694000000000002</v>
          </cell>
        </row>
        <row r="1188">
          <cell r="K1188">
            <v>61.515000000000001</v>
          </cell>
          <cell r="Q1188">
            <v>2.8435000000000001</v>
          </cell>
        </row>
        <row r="1189">
          <cell r="K1189">
            <v>62.984999999999999</v>
          </cell>
          <cell r="Q1189">
            <v>2.7892999999999999</v>
          </cell>
        </row>
        <row r="1190">
          <cell r="K1190">
            <v>61.99</v>
          </cell>
          <cell r="Q1190">
            <v>2.8069999999999999</v>
          </cell>
        </row>
        <row r="1191">
          <cell r="K1191">
            <v>61.87</v>
          </cell>
          <cell r="Q1191">
            <v>2.8525</v>
          </cell>
        </row>
        <row r="1192">
          <cell r="K1192">
            <v>62.38</v>
          </cell>
          <cell r="Q1192">
            <v>2.8391000000000002</v>
          </cell>
        </row>
        <row r="1193">
          <cell r="K1193">
            <v>61.07</v>
          </cell>
          <cell r="Q1193">
            <v>2.907</v>
          </cell>
        </row>
        <row r="1194">
          <cell r="K1194">
            <v>60.515000000000001</v>
          </cell>
          <cell r="Q1194">
            <v>2.8610000000000002</v>
          </cell>
        </row>
        <row r="1195">
          <cell r="K1195">
            <v>60.125</v>
          </cell>
          <cell r="Q1195">
            <v>2.8555000000000001</v>
          </cell>
        </row>
        <row r="1196">
          <cell r="K1196">
            <v>60.884999999999998</v>
          </cell>
          <cell r="Q1196">
            <v>2.879</v>
          </cell>
        </row>
        <row r="1197">
          <cell r="K1197">
            <v>60.66</v>
          </cell>
          <cell r="Q1197">
            <v>2.8186</v>
          </cell>
        </row>
        <row r="1198">
          <cell r="K1198">
            <v>58.73</v>
          </cell>
          <cell r="Q1198">
            <v>2.7930000000000001</v>
          </cell>
        </row>
        <row r="1199">
          <cell r="K1199">
            <v>58.996099999999998</v>
          </cell>
          <cell r="Q1199">
            <v>2.7749999999999999</v>
          </cell>
        </row>
        <row r="1200">
          <cell r="K1200">
            <v>58.78</v>
          </cell>
          <cell r="Q1200">
            <v>2.81</v>
          </cell>
        </row>
        <row r="1201">
          <cell r="K1201">
            <v>59.854999999999997</v>
          </cell>
          <cell r="Q1201">
            <v>2.7997000000000001</v>
          </cell>
        </row>
        <row r="1202">
          <cell r="K1202">
            <v>60.015000000000001</v>
          </cell>
          <cell r="Q1202">
            <v>2.7105999999999999</v>
          </cell>
        </row>
        <row r="1203">
          <cell r="K1203">
            <v>60.02</v>
          </cell>
          <cell r="Q1203">
            <v>2.7229000000000001</v>
          </cell>
        </row>
        <row r="1204">
          <cell r="K1204">
            <v>60.99</v>
          </cell>
          <cell r="Q1204">
            <v>2.7128999999999999</v>
          </cell>
        </row>
        <row r="1205">
          <cell r="K1205">
            <v>60.935000000000002</v>
          </cell>
          <cell r="Q1205">
            <v>2.7625000000000002</v>
          </cell>
        </row>
        <row r="1206">
          <cell r="K1206">
            <v>61.125</v>
          </cell>
          <cell r="Q1206">
            <v>2.7698999999999998</v>
          </cell>
        </row>
        <row r="1207">
          <cell r="K1207">
            <v>61.395000000000003</v>
          </cell>
          <cell r="Q1207">
            <v>2.7700999999999998</v>
          </cell>
        </row>
        <row r="1208">
          <cell r="K1208">
            <v>61.58</v>
          </cell>
          <cell r="Q1208">
            <v>2.8149000000000002</v>
          </cell>
        </row>
        <row r="1209">
          <cell r="K1209">
            <v>61.39</v>
          </cell>
          <cell r="Q1209">
            <v>2.8123999999999998</v>
          </cell>
        </row>
        <row r="1210">
          <cell r="K1210">
            <v>60.715000000000003</v>
          </cell>
          <cell r="Q1210">
            <v>2.8210999999999999</v>
          </cell>
        </row>
        <row r="1211">
          <cell r="K1211">
            <v>61.185000000000002</v>
          </cell>
          <cell r="Q1211">
            <v>2.8336000000000001</v>
          </cell>
        </row>
        <row r="1212">
          <cell r="K1212">
            <v>61.43</v>
          </cell>
          <cell r="Q1212">
            <v>2.8420999999999998</v>
          </cell>
        </row>
        <row r="1213">
          <cell r="K1213">
            <v>61.565399999999997</v>
          </cell>
          <cell r="Q1213">
            <v>2.8334000000000001</v>
          </cell>
        </row>
        <row r="1214">
          <cell r="K1214">
            <v>61.975000000000001</v>
          </cell>
          <cell r="Q1214">
            <v>2.8022</v>
          </cell>
        </row>
        <row r="1215">
          <cell r="K1215">
            <v>62.615000000000002</v>
          </cell>
          <cell r="Q1215">
            <v>2.8239000000000001</v>
          </cell>
        </row>
        <row r="1216">
          <cell r="K1216">
            <v>61.795000000000002</v>
          </cell>
          <cell r="Q1216">
            <v>2.8351999999999999</v>
          </cell>
        </row>
        <row r="1217">
          <cell r="K1217">
            <v>62.35</v>
          </cell>
          <cell r="Q1217">
            <v>2.8414000000000001</v>
          </cell>
        </row>
        <row r="1218">
          <cell r="K1218">
            <v>62.344999999999999</v>
          </cell>
          <cell r="Q1218">
            <v>2.8603999999999998</v>
          </cell>
        </row>
        <row r="1219">
          <cell r="K1219">
            <v>62.137300000000003</v>
          </cell>
          <cell r="Q1219">
            <v>2.8898999999999999</v>
          </cell>
        </row>
        <row r="1220">
          <cell r="K1220">
            <v>62.844999999999999</v>
          </cell>
          <cell r="Q1220">
            <v>2.8519999999999999</v>
          </cell>
        </row>
        <row r="1221">
          <cell r="K1221">
            <v>63.58</v>
          </cell>
          <cell r="Q1221">
            <v>2.8776999999999999</v>
          </cell>
        </row>
        <row r="1222">
          <cell r="K1222">
            <v>62.884999999999998</v>
          </cell>
          <cell r="Q1222">
            <v>2.8774000000000002</v>
          </cell>
        </row>
        <row r="1223">
          <cell r="K1223">
            <v>63.06</v>
          </cell>
          <cell r="Q1223">
            <v>2.8677999999999999</v>
          </cell>
        </row>
        <row r="1224">
          <cell r="K1224">
            <v>62.84</v>
          </cell>
          <cell r="Q1224">
            <v>2.9005000000000001</v>
          </cell>
        </row>
        <row r="1225">
          <cell r="K1225">
            <v>62.75</v>
          </cell>
          <cell r="Q1225">
            <v>2.9344000000000001</v>
          </cell>
        </row>
        <row r="1226">
          <cell r="K1226">
            <v>62.354999999999997</v>
          </cell>
          <cell r="Q1226">
            <v>2.9024000000000001</v>
          </cell>
        </row>
        <row r="1227">
          <cell r="K1227">
            <v>62.31</v>
          </cell>
          <cell r="Q1227">
            <v>2.9104000000000001</v>
          </cell>
        </row>
        <row r="1228">
          <cell r="K1228">
            <v>61.77</v>
          </cell>
          <cell r="Q1228">
            <v>2.9003000000000001</v>
          </cell>
        </row>
        <row r="1229">
          <cell r="K1229">
            <v>62.86</v>
          </cell>
          <cell r="Q1229">
            <v>2.8961000000000001</v>
          </cell>
        </row>
        <row r="1230">
          <cell r="K1230">
            <v>64.230005000000006</v>
          </cell>
          <cell r="Q1230">
            <v>2.8778999999999999</v>
          </cell>
        </row>
        <row r="1231">
          <cell r="K1231">
            <v>64.319999999999993</v>
          </cell>
          <cell r="Q1231">
            <v>2.8757999999999999</v>
          </cell>
        </row>
        <row r="1232">
          <cell r="K1232">
            <v>65.444999999999993</v>
          </cell>
          <cell r="Q1232">
            <v>2.8509000000000002</v>
          </cell>
        </row>
        <row r="1233">
          <cell r="K1233">
            <v>65.135000000000005</v>
          </cell>
          <cell r="Q1233">
            <v>2.8626</v>
          </cell>
        </row>
        <row r="1234">
          <cell r="K1234">
            <v>65.09</v>
          </cell>
          <cell r="Q1234">
            <v>2.9249999999999998</v>
          </cell>
        </row>
        <row r="1235">
          <cell r="K1235">
            <v>65.444999999999993</v>
          </cell>
          <cell r="Q1235">
            <v>2.9291</v>
          </cell>
        </row>
        <row r="1236">
          <cell r="K1236">
            <v>65.545000000000002</v>
          </cell>
          <cell r="Q1236">
            <v>2.9803000000000002</v>
          </cell>
        </row>
        <row r="1237">
          <cell r="K1237">
            <v>65.484999999999999</v>
          </cell>
          <cell r="Q1237">
            <v>2.9662000000000002</v>
          </cell>
        </row>
        <row r="1238">
          <cell r="K1238">
            <v>65.67</v>
          </cell>
          <cell r="Q1238">
            <v>2.9641000000000002</v>
          </cell>
        </row>
        <row r="1239">
          <cell r="K1239">
            <v>65.72</v>
          </cell>
          <cell r="Q1239">
            <v>2.9803000000000002</v>
          </cell>
        </row>
        <row r="1240">
          <cell r="K1240">
            <v>65.680000000000007</v>
          </cell>
          <cell r="Q1240">
            <v>2.9849000000000001</v>
          </cell>
        </row>
        <row r="1241">
          <cell r="K1241">
            <v>65.834999999999994</v>
          </cell>
          <cell r="Q1241">
            <v>2.9821</v>
          </cell>
        </row>
        <row r="1242">
          <cell r="K1242">
            <v>66.245005000000006</v>
          </cell>
          <cell r="Q1242">
            <v>2.9904999999999999</v>
          </cell>
        </row>
        <row r="1243">
          <cell r="K1243">
            <v>66.86</v>
          </cell>
          <cell r="Q1243">
            <v>2.9927999999999999</v>
          </cell>
        </row>
        <row r="1244">
          <cell r="K1244">
            <v>67.675004999999999</v>
          </cell>
          <cell r="Q1244">
            <v>2.9910000000000001</v>
          </cell>
        </row>
        <row r="1245">
          <cell r="K1245">
            <v>66.92</v>
          </cell>
          <cell r="Q1245">
            <v>2.9981</v>
          </cell>
        </row>
        <row r="1246">
          <cell r="K1246">
            <v>67.385000000000005</v>
          </cell>
          <cell r="Q1246">
            <v>3.0167000000000002</v>
          </cell>
        </row>
        <row r="1247">
          <cell r="K1247">
            <v>66.435000000000002</v>
          </cell>
          <cell r="Q1247">
            <v>3.0447000000000002</v>
          </cell>
        </row>
        <row r="1248">
          <cell r="K1248">
            <v>67.38</v>
          </cell>
          <cell r="Q1248">
            <v>3.0819000000000001</v>
          </cell>
        </row>
        <row r="1249">
          <cell r="K1249">
            <v>65.584999999999994</v>
          </cell>
          <cell r="Q1249">
            <v>3.0474999999999999</v>
          </cell>
        </row>
        <row r="1250">
          <cell r="K1250">
            <v>65.730005000000006</v>
          </cell>
          <cell r="Q1250">
            <v>3.0686</v>
          </cell>
        </row>
        <row r="1251">
          <cell r="K1251">
            <v>66.980005000000006</v>
          </cell>
          <cell r="Q1251">
            <v>3.0253999999999999</v>
          </cell>
        </row>
        <row r="1252">
          <cell r="K1252">
            <v>65.995005000000006</v>
          </cell>
          <cell r="Q1252">
            <v>3.0684</v>
          </cell>
        </row>
        <row r="1253">
          <cell r="K1253">
            <v>66.569999999999993</v>
          </cell>
          <cell r="Q1253">
            <v>2.9866999999999999</v>
          </cell>
        </row>
        <row r="1254">
          <cell r="K1254">
            <v>66.620005000000006</v>
          </cell>
          <cell r="Q1254">
            <v>2.9933000000000001</v>
          </cell>
        </row>
        <row r="1255">
          <cell r="K1255">
            <v>66</v>
          </cell>
          <cell r="Q1255">
            <v>3.0501999999999998</v>
          </cell>
        </row>
        <row r="1256">
          <cell r="K1256">
            <v>66.575000000000003</v>
          </cell>
          <cell r="Q1256">
            <v>3.0053000000000001</v>
          </cell>
        </row>
        <row r="1257">
          <cell r="K1257">
            <v>66.709999999999994</v>
          </cell>
          <cell r="Q1257">
            <v>3.0314999999999999</v>
          </cell>
        </row>
        <row r="1258">
          <cell r="K1258">
            <v>67.334999999999994</v>
          </cell>
          <cell r="Q1258">
            <v>3.0337999999999998</v>
          </cell>
        </row>
        <row r="1259">
          <cell r="K1259">
            <v>67.644999999999996</v>
          </cell>
          <cell r="Q1259">
            <v>3.0055999999999998</v>
          </cell>
        </row>
        <row r="1260">
          <cell r="K1260">
            <v>68.084999999999994</v>
          </cell>
          <cell r="Q1260">
            <v>3.0318000000000001</v>
          </cell>
        </row>
        <row r="1261">
          <cell r="K1261">
            <v>68.415000000000006</v>
          </cell>
          <cell r="Q1261">
            <v>3.0379</v>
          </cell>
        </row>
        <row r="1262">
          <cell r="K1262">
            <v>68.765000000000001</v>
          </cell>
          <cell r="Q1262">
            <v>3.0663999999999998</v>
          </cell>
        </row>
        <row r="1263">
          <cell r="K1263">
            <v>67.36</v>
          </cell>
          <cell r="Q1263">
            <v>3.0804999999999998</v>
          </cell>
        </row>
        <row r="1264">
          <cell r="K1264">
            <v>67.125</v>
          </cell>
          <cell r="Q1264">
            <v>3.1004999999999998</v>
          </cell>
        </row>
        <row r="1265">
          <cell r="K1265">
            <v>68.010000000000005</v>
          </cell>
          <cell r="Q1265">
            <v>3.1156000000000001</v>
          </cell>
        </row>
        <row r="1266">
          <cell r="K1266">
            <v>66.59</v>
          </cell>
          <cell r="Q1266">
            <v>3.1315</v>
          </cell>
        </row>
        <row r="1267">
          <cell r="K1267">
            <v>66.97</v>
          </cell>
          <cell r="Q1267">
            <v>3.0674999999999999</v>
          </cell>
        </row>
        <row r="1268">
          <cell r="K1268">
            <v>68.355005000000006</v>
          </cell>
          <cell r="Q1268">
            <v>3.0568</v>
          </cell>
        </row>
        <row r="1269">
          <cell r="K1269">
            <v>68.555000000000007</v>
          </cell>
          <cell r="Q1269">
            <v>3.0971000000000002</v>
          </cell>
        </row>
        <row r="1270">
          <cell r="K1270">
            <v>68.285004999999998</v>
          </cell>
          <cell r="Q1270">
            <v>3.0324</v>
          </cell>
        </row>
        <row r="1271">
          <cell r="K1271">
            <v>69.175004999999999</v>
          </cell>
          <cell r="Q1271">
            <v>3.0497999999999998</v>
          </cell>
        </row>
        <row r="1272">
          <cell r="K1272">
            <v>69.540000000000006</v>
          </cell>
          <cell r="Q1272">
            <v>3.1128</v>
          </cell>
        </row>
        <row r="1273">
          <cell r="K1273">
            <v>69.480005000000006</v>
          </cell>
          <cell r="Q1273">
            <v>3.1219000000000001</v>
          </cell>
        </row>
        <row r="1274">
          <cell r="K1274">
            <v>68.510000000000005</v>
          </cell>
          <cell r="Q1274">
            <v>3.1095999999999999</v>
          </cell>
        </row>
        <row r="1275">
          <cell r="K1275">
            <v>69.349999999999994</v>
          </cell>
          <cell r="Q1275">
            <v>3.1501999999999999</v>
          </cell>
        </row>
        <row r="1276">
          <cell r="K1276">
            <v>69.844999999999999</v>
          </cell>
          <cell r="Q1276">
            <v>3.1667999999999998</v>
          </cell>
        </row>
        <row r="1277">
          <cell r="K1277">
            <v>69.5</v>
          </cell>
          <cell r="Q1277">
            <v>3.1640999999999999</v>
          </cell>
        </row>
        <row r="1278">
          <cell r="K1278">
            <v>69.78</v>
          </cell>
          <cell r="Q1278">
            <v>3.1198999999999999</v>
          </cell>
        </row>
        <row r="1279">
          <cell r="K1279">
            <v>70.5</v>
          </cell>
          <cell r="Q1279">
            <v>3.1581000000000001</v>
          </cell>
        </row>
        <row r="1280">
          <cell r="K1280">
            <v>70.844999999999999</v>
          </cell>
          <cell r="Q1280">
            <v>3.1806999999999999</v>
          </cell>
        </row>
        <row r="1281">
          <cell r="K1281">
            <v>70.105005000000006</v>
          </cell>
          <cell r="Q1281">
            <v>3.165</v>
          </cell>
        </row>
        <row r="1282">
          <cell r="K1282">
            <v>69.790000000000006</v>
          </cell>
          <cell r="Q1282">
            <v>3.1777000000000002</v>
          </cell>
        </row>
        <row r="1283">
          <cell r="K1283">
            <v>69.564999999999998</v>
          </cell>
          <cell r="Q1283">
            <v>3.2105000000000001</v>
          </cell>
        </row>
        <row r="1284">
          <cell r="K1284">
            <v>69.185000000000002</v>
          </cell>
          <cell r="Q1284">
            <v>3.2262</v>
          </cell>
        </row>
        <row r="1285">
          <cell r="K1285">
            <v>69.569999999999993</v>
          </cell>
          <cell r="Q1285">
            <v>3.1924999999999999</v>
          </cell>
        </row>
        <row r="1286">
          <cell r="K1286">
            <v>68.594999999999999</v>
          </cell>
          <cell r="Q1286">
            <v>3.1781999999999999</v>
          </cell>
        </row>
        <row r="1287">
          <cell r="K1287">
            <v>69.739999999999995</v>
          </cell>
          <cell r="Q1287">
            <v>3.1678999999999999</v>
          </cell>
        </row>
        <row r="1288">
          <cell r="K1288">
            <v>70.415000000000006</v>
          </cell>
          <cell r="Q1288">
            <v>3.1505999999999998</v>
          </cell>
        </row>
        <row r="1289">
          <cell r="K1289">
            <v>71.204999999999998</v>
          </cell>
          <cell r="Q1289">
            <v>3.1682000000000001</v>
          </cell>
        </row>
        <row r="1290">
          <cell r="K1290">
            <v>70.05</v>
          </cell>
          <cell r="Q1290">
            <v>3.1238000000000001</v>
          </cell>
        </row>
        <row r="1291">
          <cell r="K1291">
            <v>70.410004999999998</v>
          </cell>
          <cell r="Q1291">
            <v>3.1758999999999999</v>
          </cell>
        </row>
        <row r="1292">
          <cell r="K1292">
            <v>69.42</v>
          </cell>
          <cell r="Q1292">
            <v>3.2065999999999999</v>
          </cell>
        </row>
        <row r="1293">
          <cell r="K1293">
            <v>69.230005000000006</v>
          </cell>
          <cell r="Q1293">
            <v>3.2425999999999999</v>
          </cell>
        </row>
        <row r="1294">
          <cell r="K1294">
            <v>69.27</v>
          </cell>
          <cell r="Q1294">
            <v>3.145</v>
          </cell>
        </row>
        <row r="1295">
          <cell r="K1295">
            <v>69.81</v>
          </cell>
          <cell r="Q1295">
            <v>3.1612</v>
          </cell>
        </row>
        <row r="1296">
          <cell r="K1296">
            <v>69.864999999999995</v>
          </cell>
          <cell r="Q1296">
            <v>3.1166999999999998</v>
          </cell>
        </row>
        <row r="1297">
          <cell r="K1297">
            <v>70.650000000000006</v>
          </cell>
          <cell r="Q1297">
            <v>3.1082000000000001</v>
          </cell>
        </row>
        <row r="1298">
          <cell r="K1298">
            <v>70.7</v>
          </cell>
          <cell r="Q1298">
            <v>3.11</v>
          </cell>
        </row>
        <row r="1299">
          <cell r="K1299">
            <v>70.635000000000005</v>
          </cell>
          <cell r="Q1299">
            <v>3.1341999999999999</v>
          </cell>
        </row>
        <row r="1300">
          <cell r="K1300">
            <v>67.88</v>
          </cell>
          <cell r="Q1300">
            <v>3.1366999999999998</v>
          </cell>
        </row>
        <row r="1301">
          <cell r="K1301">
            <v>69.805000000000007</v>
          </cell>
          <cell r="Q1301">
            <v>3.1720000000000002</v>
          </cell>
        </row>
        <row r="1302">
          <cell r="K1302">
            <v>68.47</v>
          </cell>
          <cell r="Q1302">
            <v>3.1741999999999999</v>
          </cell>
        </row>
        <row r="1303">
          <cell r="K1303">
            <v>71.230005000000006</v>
          </cell>
          <cell r="Q1303">
            <v>3.1713</v>
          </cell>
        </row>
        <row r="1304">
          <cell r="K1304">
            <v>72.925004999999999</v>
          </cell>
          <cell r="Q1304">
            <v>3.0476000000000001</v>
          </cell>
        </row>
        <row r="1305">
          <cell r="K1305">
            <v>73.72</v>
          </cell>
          <cell r="Q1305">
            <v>3.1339999999999999</v>
          </cell>
        </row>
        <row r="1306">
          <cell r="K1306">
            <v>73.715000000000003</v>
          </cell>
          <cell r="Q1306">
            <v>3.0741000000000001</v>
          </cell>
        </row>
        <row r="1307">
          <cell r="K1307">
            <v>73.650000000000006</v>
          </cell>
          <cell r="Q1307">
            <v>3.198</v>
          </cell>
        </row>
        <row r="1308">
          <cell r="K1308">
            <v>74.11</v>
          </cell>
          <cell r="Q1308">
            <v>3.2740999999999998</v>
          </cell>
        </row>
        <row r="1309">
          <cell r="K1309">
            <v>73.760000000000005</v>
          </cell>
          <cell r="Q1309">
            <v>3.3098000000000001</v>
          </cell>
        </row>
        <row r="1310">
          <cell r="K1310">
            <v>73.709999999999994</v>
          </cell>
          <cell r="Q1310">
            <v>3.3096000000000001</v>
          </cell>
        </row>
        <row r="1311">
          <cell r="K1311">
            <v>73.980005000000006</v>
          </cell>
          <cell r="Q1311">
            <v>3.3066</v>
          </cell>
        </row>
        <row r="1312">
          <cell r="K1312">
            <v>72.834999999999994</v>
          </cell>
          <cell r="Q1312">
            <v>3.3273000000000001</v>
          </cell>
        </row>
        <row r="1313">
          <cell r="K1313">
            <v>73.584999999999994</v>
          </cell>
          <cell r="Q1313">
            <v>3.3115999999999999</v>
          </cell>
        </row>
        <row r="1314">
          <cell r="K1314">
            <v>74.715000000000003</v>
          </cell>
          <cell r="Q1314">
            <v>3.3092999999999999</v>
          </cell>
        </row>
        <row r="1315">
          <cell r="K1315">
            <v>75.7</v>
          </cell>
          <cell r="Q1315">
            <v>3.3214999999999999</v>
          </cell>
        </row>
        <row r="1316">
          <cell r="K1316">
            <v>76.86</v>
          </cell>
          <cell r="Q1316">
            <v>3.2700999999999998</v>
          </cell>
        </row>
        <row r="1317">
          <cell r="K1317">
            <v>77.69</v>
          </cell>
          <cell r="Q1317">
            <v>3.3037000000000001</v>
          </cell>
        </row>
        <row r="1318">
          <cell r="K1318">
            <v>76.834999999999994</v>
          </cell>
          <cell r="Q1318">
            <v>3.3544999999999998</v>
          </cell>
        </row>
        <row r="1319">
          <cell r="K1319">
            <v>77.150000000000006</v>
          </cell>
          <cell r="Q1319">
            <v>3.3986999999999998</v>
          </cell>
        </row>
        <row r="1320">
          <cell r="K1320">
            <v>76.95</v>
          </cell>
          <cell r="Q1320">
            <v>3.4508000000000001</v>
          </cell>
        </row>
        <row r="1321">
          <cell r="K1321">
            <v>78.47</v>
          </cell>
          <cell r="Q1321">
            <v>3.488</v>
          </cell>
        </row>
        <row r="1322">
          <cell r="K1322">
            <v>79.015000000000001</v>
          </cell>
          <cell r="Q1322">
            <v>3.4496000000000002</v>
          </cell>
        </row>
        <row r="1323">
          <cell r="K1323">
            <v>78.52</v>
          </cell>
          <cell r="Q1323">
            <v>3.4638</v>
          </cell>
        </row>
        <row r="1324">
          <cell r="K1324">
            <v>79.954999999999998</v>
          </cell>
          <cell r="Q1324">
            <v>3.4548000000000001</v>
          </cell>
        </row>
        <row r="1325">
          <cell r="K1325">
            <v>79.814999999999998</v>
          </cell>
          <cell r="Q1325">
            <v>3.5230000000000001</v>
          </cell>
        </row>
        <row r="1326">
          <cell r="K1326">
            <v>79.230005000000006</v>
          </cell>
          <cell r="Q1326">
            <v>3.5474999999999999</v>
          </cell>
        </row>
        <row r="1327">
          <cell r="K1327">
            <v>78.795000000000002</v>
          </cell>
          <cell r="Q1327">
            <v>3.5253000000000001</v>
          </cell>
        </row>
        <row r="1328">
          <cell r="K1328">
            <v>78.035004999999998</v>
          </cell>
          <cell r="Q1328">
            <v>3.5897000000000001</v>
          </cell>
        </row>
        <row r="1329">
          <cell r="K1329">
            <v>78.405000000000001</v>
          </cell>
          <cell r="Q1329">
            <v>3.5834000000000001</v>
          </cell>
        </row>
        <row r="1330">
          <cell r="K1330">
            <v>78.870005000000006</v>
          </cell>
          <cell r="Q1330">
            <v>3.5571999999999999</v>
          </cell>
        </row>
        <row r="1331">
          <cell r="K1331">
            <v>78.064999999999998</v>
          </cell>
          <cell r="Q1331">
            <v>3.5375999999999999</v>
          </cell>
        </row>
        <row r="1332">
          <cell r="K1332">
            <v>78.584999999999994</v>
          </cell>
          <cell r="Q1332">
            <v>3.5034999999999998</v>
          </cell>
        </row>
        <row r="1333">
          <cell r="K1333">
            <v>77.31</v>
          </cell>
          <cell r="Q1333">
            <v>3.5200999999999998</v>
          </cell>
        </row>
        <row r="1334">
          <cell r="K1334">
            <v>77.944999999999993</v>
          </cell>
          <cell r="Q1334">
            <v>3.5409999999999999</v>
          </cell>
        </row>
        <row r="1335">
          <cell r="K1335">
            <v>77.86</v>
          </cell>
          <cell r="Q1335">
            <v>3.5049000000000001</v>
          </cell>
        </row>
        <row r="1336">
          <cell r="K1336">
            <v>75.844999999999999</v>
          </cell>
          <cell r="Q1336">
            <v>3.5282</v>
          </cell>
        </row>
        <row r="1337">
          <cell r="K1337">
            <v>77.25</v>
          </cell>
          <cell r="Q1337">
            <v>3.4710000000000001</v>
          </cell>
        </row>
        <row r="1338">
          <cell r="K1338">
            <v>79.064999999999998</v>
          </cell>
          <cell r="Q1338">
            <v>3.4994999999999998</v>
          </cell>
        </row>
        <row r="1339">
          <cell r="K1339">
            <v>78.540000000000006</v>
          </cell>
          <cell r="Q1339">
            <v>3.4956999999999998</v>
          </cell>
        </row>
        <row r="1340">
          <cell r="K1340">
            <v>77.410004999999998</v>
          </cell>
          <cell r="Q1340">
            <v>3.4051999999999998</v>
          </cell>
        </row>
        <row r="1341">
          <cell r="K1341">
            <v>77.160004999999998</v>
          </cell>
          <cell r="Q1341">
            <v>3.4683000000000002</v>
          </cell>
        </row>
        <row r="1342">
          <cell r="K1342">
            <v>78.474999999999994</v>
          </cell>
          <cell r="Q1342">
            <v>3.5497999999999998</v>
          </cell>
        </row>
        <row r="1343">
          <cell r="K1343">
            <v>78.510000000000005</v>
          </cell>
          <cell r="Q1343">
            <v>3.5261999999999998</v>
          </cell>
        </row>
        <row r="1344">
          <cell r="K1344">
            <v>77.984999999999999</v>
          </cell>
          <cell r="Q1344">
            <v>3.4754999999999998</v>
          </cell>
        </row>
        <row r="1345">
          <cell r="K1345">
            <v>78.974999999999994</v>
          </cell>
          <cell r="Q1345">
            <v>3.4641999999999999</v>
          </cell>
        </row>
        <row r="1346">
          <cell r="K1346">
            <v>77.83</v>
          </cell>
          <cell r="Q1346">
            <v>3.5232999999999999</v>
          </cell>
        </row>
        <row r="1347">
          <cell r="K1347">
            <v>76.59</v>
          </cell>
          <cell r="Q1347">
            <v>3.5247999999999999</v>
          </cell>
        </row>
        <row r="1348">
          <cell r="K1348">
            <v>76.344999999999999</v>
          </cell>
          <cell r="Q1348">
            <v>3.5013000000000001</v>
          </cell>
        </row>
        <row r="1349">
          <cell r="K1349">
            <v>74.67</v>
          </cell>
          <cell r="Q1349">
            <v>3.5457000000000001</v>
          </cell>
        </row>
        <row r="1350">
          <cell r="K1350">
            <v>76.709999999999994</v>
          </cell>
          <cell r="Q1350">
            <v>3.4943</v>
          </cell>
        </row>
        <row r="1351">
          <cell r="K1351">
            <v>78.150000000000006</v>
          </cell>
          <cell r="Q1351">
            <v>3.4386000000000001</v>
          </cell>
        </row>
        <row r="1352">
          <cell r="K1352">
            <v>77.67</v>
          </cell>
          <cell r="Q1352">
            <v>3.4276</v>
          </cell>
        </row>
        <row r="1353">
          <cell r="K1353">
            <v>77.14</v>
          </cell>
          <cell r="Q1353">
            <v>3.3523999999999998</v>
          </cell>
        </row>
        <row r="1354">
          <cell r="K1354">
            <v>77.709999999999994</v>
          </cell>
          <cell r="Q1354">
            <v>3.444</v>
          </cell>
        </row>
        <row r="1355">
          <cell r="K1355">
            <v>77.599999999999994</v>
          </cell>
          <cell r="Q1355">
            <v>3.5087000000000002</v>
          </cell>
        </row>
        <row r="1356">
          <cell r="K1356">
            <v>77.650000000000006</v>
          </cell>
          <cell r="Q1356">
            <v>3.4870999999999999</v>
          </cell>
        </row>
        <row r="1357">
          <cell r="K1357">
            <v>78.739999999999995</v>
          </cell>
          <cell r="Q1357">
            <v>3.4632999999999998</v>
          </cell>
        </row>
        <row r="1358">
          <cell r="K1358">
            <v>78.125</v>
          </cell>
          <cell r="Q1358">
            <v>3.4308999999999998</v>
          </cell>
        </row>
        <row r="1359">
          <cell r="K1359">
            <v>79.704999999999998</v>
          </cell>
          <cell r="Q1359">
            <v>3.4260000000000002</v>
          </cell>
        </row>
        <row r="1360">
          <cell r="K1360">
            <v>78.814999999999998</v>
          </cell>
          <cell r="Q1360">
            <v>3.4281999999999999</v>
          </cell>
        </row>
        <row r="1361">
          <cell r="K1361">
            <v>79.680000000000007</v>
          </cell>
          <cell r="Q1361">
            <v>3.4763000000000002</v>
          </cell>
        </row>
        <row r="1362">
          <cell r="K1362">
            <v>80.375</v>
          </cell>
          <cell r="Q1362">
            <v>3.4491999999999998</v>
          </cell>
        </row>
        <row r="1363">
          <cell r="K1363">
            <v>79.900000000000006</v>
          </cell>
          <cell r="Q1363">
            <v>3.5188999999999999</v>
          </cell>
        </row>
        <row r="1364">
          <cell r="K1364">
            <v>79.61</v>
          </cell>
          <cell r="Q1364">
            <v>3.4796</v>
          </cell>
        </row>
        <row r="1365">
          <cell r="K1365">
            <v>79.84</v>
          </cell>
          <cell r="Q1365">
            <v>3.5177999999999998</v>
          </cell>
        </row>
        <row r="1366">
          <cell r="K1366">
            <v>80.680000000000007</v>
          </cell>
          <cell r="Q1366">
            <v>3.5485000000000002</v>
          </cell>
        </row>
        <row r="1367">
          <cell r="K1367">
            <v>81.680000000000007</v>
          </cell>
          <cell r="Q1367">
            <v>3.5274999999999999</v>
          </cell>
        </row>
        <row r="1368">
          <cell r="K1368">
            <v>81.64</v>
          </cell>
          <cell r="Q1368">
            <v>3.5146999999999999</v>
          </cell>
        </row>
        <row r="1369">
          <cell r="K1369">
            <v>80.83</v>
          </cell>
          <cell r="Q1369">
            <v>3.5249000000000001</v>
          </cell>
        </row>
        <row r="1370">
          <cell r="K1370">
            <v>79.7</v>
          </cell>
          <cell r="Q1370">
            <v>3.5619999999999998</v>
          </cell>
        </row>
        <row r="1371">
          <cell r="K1371">
            <v>80.040000000000006</v>
          </cell>
          <cell r="Q1371">
            <v>3.6061000000000001</v>
          </cell>
        </row>
        <row r="1372">
          <cell r="K1372">
            <v>79.7</v>
          </cell>
          <cell r="Q1372">
            <v>3.6044</v>
          </cell>
        </row>
        <row r="1373">
          <cell r="K1373">
            <v>78.61</v>
          </cell>
          <cell r="Q1373">
            <v>3.5686</v>
          </cell>
        </row>
        <row r="1374">
          <cell r="K1374">
            <v>79.36</v>
          </cell>
          <cell r="Q1374">
            <v>3.5186999999999999</v>
          </cell>
        </row>
        <row r="1375">
          <cell r="K1375">
            <v>79.295000000000002</v>
          </cell>
          <cell r="Q1375">
            <v>3.5337000000000001</v>
          </cell>
        </row>
        <row r="1376">
          <cell r="K1376">
            <v>81.385000000000005</v>
          </cell>
          <cell r="Q1376">
            <v>3.5186999999999999</v>
          </cell>
        </row>
        <row r="1377">
          <cell r="K1377">
            <v>81.685000000000002</v>
          </cell>
          <cell r="Q1377">
            <v>3.4706000000000001</v>
          </cell>
        </row>
        <row r="1378">
          <cell r="K1378">
            <v>80.984999999999999</v>
          </cell>
          <cell r="Q1378">
            <v>3.5036999999999998</v>
          </cell>
        </row>
        <row r="1379">
          <cell r="K1379">
            <v>80</v>
          </cell>
          <cell r="Q1379">
            <v>3.5007999999999999</v>
          </cell>
        </row>
        <row r="1380">
          <cell r="K1380">
            <v>79.540000000000006</v>
          </cell>
          <cell r="Q1380">
            <v>3.5931000000000002</v>
          </cell>
        </row>
        <row r="1381">
          <cell r="K1381">
            <v>80.275000000000006</v>
          </cell>
          <cell r="Q1381">
            <v>3.6063999999999998</v>
          </cell>
        </row>
        <row r="1382">
          <cell r="K1382">
            <v>79.894999999999996</v>
          </cell>
          <cell r="Q1382">
            <v>3.5754000000000001</v>
          </cell>
        </row>
        <row r="1383">
          <cell r="K1383">
            <v>79.584999999999994</v>
          </cell>
          <cell r="Q1383">
            <v>3.532</v>
          </cell>
        </row>
        <row r="1384">
          <cell r="K1384">
            <v>80.094999999999999</v>
          </cell>
          <cell r="Q1384">
            <v>3.5116999999999998</v>
          </cell>
        </row>
        <row r="1385">
          <cell r="K1385">
            <v>79.295000000000002</v>
          </cell>
          <cell r="Q1385">
            <v>3.5440999999999998</v>
          </cell>
        </row>
        <row r="1386">
          <cell r="K1386">
            <v>78.39</v>
          </cell>
          <cell r="Q1386">
            <v>3.5272999999999999</v>
          </cell>
        </row>
        <row r="1387">
          <cell r="K1387">
            <v>78.965000000000003</v>
          </cell>
          <cell r="Q1387">
            <v>3.5135999999999998</v>
          </cell>
        </row>
        <row r="1388">
          <cell r="K1388">
            <v>78.239999999999995</v>
          </cell>
          <cell r="Q1388">
            <v>3.5362</v>
          </cell>
        </row>
        <row r="1389">
          <cell r="K1389">
            <v>78.22</v>
          </cell>
          <cell r="Q1389">
            <v>3.5007999999999999</v>
          </cell>
        </row>
        <row r="1390">
          <cell r="K1390">
            <v>77.435000000000002</v>
          </cell>
          <cell r="Q1390">
            <v>3.4609000000000001</v>
          </cell>
        </row>
        <row r="1391">
          <cell r="K1391">
            <v>79.3</v>
          </cell>
          <cell r="Q1391">
            <v>3.4863</v>
          </cell>
        </row>
        <row r="1392">
          <cell r="K1392">
            <v>79.03</v>
          </cell>
          <cell r="Q1392">
            <v>3.4542999999999999</v>
          </cell>
        </row>
        <row r="1393">
          <cell r="K1393">
            <v>78.265000000000001</v>
          </cell>
          <cell r="Q1393">
            <v>3.4533999999999998</v>
          </cell>
        </row>
        <row r="1394">
          <cell r="K1394">
            <v>76.795000000000002</v>
          </cell>
          <cell r="Q1394">
            <v>3.4186999999999999</v>
          </cell>
        </row>
        <row r="1395">
          <cell r="K1395">
            <v>77</v>
          </cell>
          <cell r="Q1395">
            <v>3.5011000000000001</v>
          </cell>
        </row>
        <row r="1396">
          <cell r="K1396">
            <v>77.075000000000003</v>
          </cell>
          <cell r="Q1396">
            <v>3.4891000000000001</v>
          </cell>
        </row>
        <row r="1397">
          <cell r="K1397">
            <v>76.77</v>
          </cell>
          <cell r="Q1397">
            <v>3.4554</v>
          </cell>
        </row>
        <row r="1398">
          <cell r="K1398">
            <v>76.870005000000006</v>
          </cell>
          <cell r="Q1398">
            <v>3.3904999999999998</v>
          </cell>
        </row>
        <row r="1399">
          <cell r="K1399">
            <v>77.655000000000001</v>
          </cell>
          <cell r="Q1399">
            <v>3.3995000000000002</v>
          </cell>
        </row>
        <row r="1400">
          <cell r="K1400">
            <v>78.06</v>
          </cell>
          <cell r="Q1400">
            <v>3.4028</v>
          </cell>
        </row>
        <row r="1401">
          <cell r="K1401">
            <v>77.459999999999994</v>
          </cell>
          <cell r="Q1401">
            <v>3.3894000000000002</v>
          </cell>
        </row>
        <row r="1402">
          <cell r="K1402">
            <v>78.314999999999998</v>
          </cell>
          <cell r="Q1402">
            <v>3.3938000000000001</v>
          </cell>
        </row>
        <row r="1403">
          <cell r="K1403">
            <v>78.625</v>
          </cell>
          <cell r="Q1403">
            <v>3.4283999999999999</v>
          </cell>
        </row>
        <row r="1404">
          <cell r="K1404">
            <v>78.625</v>
          </cell>
          <cell r="Q1404">
            <v>3.4462999999999999</v>
          </cell>
        </row>
        <row r="1405">
          <cell r="K1405">
            <v>77.5</v>
          </cell>
          <cell r="Q1405">
            <v>3.4198</v>
          </cell>
        </row>
        <row r="1406">
          <cell r="K1406">
            <v>77.375</v>
          </cell>
          <cell r="Q1406">
            <v>3.4575999999999998</v>
          </cell>
        </row>
        <row r="1407">
          <cell r="K1407">
            <v>78.180000000000007</v>
          </cell>
          <cell r="Q1407">
            <v>3.4712999999999998</v>
          </cell>
        </row>
        <row r="1408">
          <cell r="K1408">
            <v>78.72</v>
          </cell>
          <cell r="Q1408">
            <v>3.4712999999999998</v>
          </cell>
        </row>
        <row r="1409">
          <cell r="K1409">
            <v>79.75</v>
          </cell>
          <cell r="Q1409">
            <v>3.4216000000000002</v>
          </cell>
        </row>
        <row r="1410">
          <cell r="K1410">
            <v>80.435000000000002</v>
          </cell>
          <cell r="Q1410">
            <v>3.4161000000000001</v>
          </cell>
        </row>
        <row r="1411">
          <cell r="K1411">
            <v>79.775000000000006</v>
          </cell>
          <cell r="Q1411">
            <v>3.4516</v>
          </cell>
        </row>
        <row r="1412">
          <cell r="K1412">
            <v>79.61</v>
          </cell>
          <cell r="Q1412">
            <v>3.4754999999999998</v>
          </cell>
        </row>
        <row r="1413">
          <cell r="K1413">
            <v>79.620005000000006</v>
          </cell>
          <cell r="Q1413">
            <v>3.5209000000000001</v>
          </cell>
        </row>
        <row r="1414">
          <cell r="K1414">
            <v>78.730005000000006</v>
          </cell>
          <cell r="Q1414">
            <v>3.5512000000000001</v>
          </cell>
        </row>
        <row r="1415">
          <cell r="K1415">
            <v>78.974999999999994</v>
          </cell>
          <cell r="Q1415">
            <v>3.5219999999999998</v>
          </cell>
        </row>
        <row r="1416">
          <cell r="K1416">
            <v>78.295000000000002</v>
          </cell>
          <cell r="Q1416">
            <v>3.5146999999999999</v>
          </cell>
        </row>
        <row r="1417">
          <cell r="K1417">
            <v>77.67</v>
          </cell>
          <cell r="Q1417">
            <v>3.5152000000000001</v>
          </cell>
        </row>
        <row r="1418">
          <cell r="K1418">
            <v>78.34</v>
          </cell>
          <cell r="Q1418">
            <v>3.4759000000000002</v>
          </cell>
        </row>
        <row r="1419">
          <cell r="K1419">
            <v>78.064999999999998</v>
          </cell>
          <cell r="Q1419">
            <v>3.4866999999999999</v>
          </cell>
        </row>
        <row r="1420">
          <cell r="K1420">
            <v>77.69</v>
          </cell>
          <cell r="Q1420">
            <v>3.4567000000000001</v>
          </cell>
        </row>
        <row r="1421">
          <cell r="K1421">
            <v>76.95</v>
          </cell>
          <cell r="Q1421">
            <v>3.3727999999999998</v>
          </cell>
        </row>
        <row r="1422">
          <cell r="K1422">
            <v>76.364999999999995</v>
          </cell>
          <cell r="Q1422">
            <v>3.4018999999999999</v>
          </cell>
        </row>
        <row r="1423">
          <cell r="K1423">
            <v>76.084999999999994</v>
          </cell>
          <cell r="Q1423">
            <v>3.3898999999999999</v>
          </cell>
        </row>
        <row r="1424">
          <cell r="K1424">
            <v>76.204999999999998</v>
          </cell>
          <cell r="Q1424">
            <v>3.3736000000000002</v>
          </cell>
        </row>
        <row r="1425">
          <cell r="K1425">
            <v>78.564999999999998</v>
          </cell>
          <cell r="Q1425">
            <v>3.3414999999999999</v>
          </cell>
        </row>
        <row r="1426">
          <cell r="K1426">
            <v>78.685000000000002</v>
          </cell>
          <cell r="Q1426">
            <v>3.3161</v>
          </cell>
        </row>
        <row r="1427">
          <cell r="K1427">
            <v>78.63</v>
          </cell>
          <cell r="Q1427">
            <v>3.3039000000000001</v>
          </cell>
        </row>
        <row r="1428">
          <cell r="K1428">
            <v>78.155000000000001</v>
          </cell>
          <cell r="Q1428">
            <v>3.3090999999999999</v>
          </cell>
        </row>
        <row r="1429">
          <cell r="K1429">
            <v>78.58</v>
          </cell>
          <cell r="Q1429">
            <v>3.4116</v>
          </cell>
        </row>
        <row r="1430">
          <cell r="K1430">
            <v>75.58</v>
          </cell>
          <cell r="Q1430">
            <v>3.4167999999999998</v>
          </cell>
        </row>
        <row r="1431">
          <cell r="K1431">
            <v>76.05</v>
          </cell>
          <cell r="Q1431">
            <v>3.4144000000000001</v>
          </cell>
        </row>
        <row r="1432">
          <cell r="K1432">
            <v>76.95</v>
          </cell>
          <cell r="Q1432">
            <v>3.3938000000000001</v>
          </cell>
        </row>
        <row r="1433">
          <cell r="K1433">
            <v>77.364999999999995</v>
          </cell>
          <cell r="Q1433">
            <v>3.4123000000000001</v>
          </cell>
        </row>
        <row r="1434">
          <cell r="K1434">
            <v>77.45</v>
          </cell>
          <cell r="Q1434">
            <v>3.282</v>
          </cell>
        </row>
        <row r="1435">
          <cell r="K1435">
            <v>77.075000000000003</v>
          </cell>
          <cell r="Q1435">
            <v>3.3024</v>
          </cell>
        </row>
        <row r="1436">
          <cell r="K1436">
            <v>76.180000000000007</v>
          </cell>
          <cell r="Q1436">
            <v>3.3414999999999999</v>
          </cell>
        </row>
        <row r="1437">
          <cell r="K1437">
            <v>76.045000000000002</v>
          </cell>
          <cell r="Q1437">
            <v>3.3595000000000002</v>
          </cell>
        </row>
        <row r="1438">
          <cell r="K1438">
            <v>75.285004999999998</v>
          </cell>
          <cell r="Q1438">
            <v>3.3632</v>
          </cell>
        </row>
        <row r="1439">
          <cell r="K1439">
            <v>75.295000000000002</v>
          </cell>
          <cell r="Q1439">
            <v>3.3469000000000002</v>
          </cell>
        </row>
        <row r="1440">
          <cell r="K1440">
            <v>75.7</v>
          </cell>
          <cell r="Q1440">
            <v>3.3081</v>
          </cell>
        </row>
        <row r="1441">
          <cell r="K1441">
            <v>76.385000000000005</v>
          </cell>
          <cell r="Q1441">
            <v>3.3022</v>
          </cell>
        </row>
        <row r="1442">
          <cell r="K1442">
            <v>76.88</v>
          </cell>
          <cell r="Q1442">
            <v>3.2692000000000001</v>
          </cell>
        </row>
        <row r="1443">
          <cell r="K1443">
            <v>76.605005000000006</v>
          </cell>
          <cell r="Q1443">
            <v>3.2696000000000001</v>
          </cell>
        </row>
        <row r="1444">
          <cell r="K1444">
            <v>77.125</v>
          </cell>
          <cell r="Q1444">
            <v>3.2871999999999999</v>
          </cell>
        </row>
        <row r="1445">
          <cell r="K1445">
            <v>77.069999999999993</v>
          </cell>
          <cell r="Q1445">
            <v>3.3170000000000002</v>
          </cell>
        </row>
        <row r="1446">
          <cell r="K1446">
            <v>77.52</v>
          </cell>
          <cell r="Q1446">
            <v>3.3384999999999998</v>
          </cell>
        </row>
        <row r="1447">
          <cell r="K1447">
            <v>77.905000000000001</v>
          </cell>
          <cell r="Q1447">
            <v>3.3264999999999998</v>
          </cell>
        </row>
        <row r="1448">
          <cell r="K1448">
            <v>78.33</v>
          </cell>
          <cell r="Q1448">
            <v>3.3491</v>
          </cell>
        </row>
        <row r="1449">
          <cell r="K1449">
            <v>79.025000000000006</v>
          </cell>
          <cell r="Q1449">
            <v>3.3466999999999998</v>
          </cell>
        </row>
        <row r="1450">
          <cell r="K1450">
            <v>79.150000000000006</v>
          </cell>
          <cell r="Q1450">
            <v>3.3662000000000001</v>
          </cell>
        </row>
        <row r="1451">
          <cell r="K1451">
            <v>79.745005000000006</v>
          </cell>
          <cell r="Q1451">
            <v>3.383</v>
          </cell>
        </row>
        <row r="1452">
          <cell r="K1452">
            <v>79.650000000000006</v>
          </cell>
          <cell r="Q1452">
            <v>3.4014000000000002</v>
          </cell>
        </row>
        <row r="1453">
          <cell r="K1453">
            <v>79.05</v>
          </cell>
          <cell r="Q1453">
            <v>3.4316</v>
          </cell>
        </row>
        <row r="1454">
          <cell r="K1454">
            <v>79.285004999999998</v>
          </cell>
          <cell r="Q1454">
            <v>3.4369999999999998</v>
          </cell>
        </row>
        <row r="1455">
          <cell r="K1455">
            <v>80.39</v>
          </cell>
          <cell r="Q1455">
            <v>3.4628999999999999</v>
          </cell>
        </row>
        <row r="1456">
          <cell r="K1456">
            <v>81.010000000000005</v>
          </cell>
          <cell r="Q1456">
            <v>3.4586999999999999</v>
          </cell>
        </row>
        <row r="1457">
          <cell r="K1457">
            <v>80.989999999999995</v>
          </cell>
          <cell r="Q1457">
            <v>3.4327000000000001</v>
          </cell>
        </row>
        <row r="1458">
          <cell r="K1458">
            <v>80.814999999999998</v>
          </cell>
          <cell r="Q1458">
            <v>3.4428999999999998</v>
          </cell>
        </row>
        <row r="1459">
          <cell r="K1459">
            <v>81.42</v>
          </cell>
          <cell r="Q1459">
            <v>3.4908999999999999</v>
          </cell>
        </row>
        <row r="1460">
          <cell r="K1460">
            <v>81.02</v>
          </cell>
          <cell r="Q1460">
            <v>3.5177999999999998</v>
          </cell>
        </row>
        <row r="1461">
          <cell r="K1461">
            <v>81.765000000000001</v>
          </cell>
          <cell r="Q1461">
            <v>3.5169000000000001</v>
          </cell>
        </row>
        <row r="1462">
          <cell r="K1462">
            <v>81.230005000000006</v>
          </cell>
          <cell r="Q1462">
            <v>3.5093000000000001</v>
          </cell>
        </row>
        <row r="1463">
          <cell r="K1463">
            <v>80.694999999999993</v>
          </cell>
          <cell r="Q1463">
            <v>3.5356000000000001</v>
          </cell>
        </row>
        <row r="1464">
          <cell r="K1464">
            <v>81.185000000000002</v>
          </cell>
          <cell r="Q1464">
            <v>3.5182000000000002</v>
          </cell>
        </row>
        <row r="1465">
          <cell r="K1465">
            <v>82.17</v>
          </cell>
          <cell r="Q1465">
            <v>3.5506000000000002</v>
          </cell>
        </row>
        <row r="1466">
          <cell r="K1466">
            <v>82.25</v>
          </cell>
          <cell r="Q1466">
            <v>3.5274000000000001</v>
          </cell>
        </row>
        <row r="1467">
          <cell r="K1467">
            <v>81.38</v>
          </cell>
          <cell r="Q1467">
            <v>3.5041000000000002</v>
          </cell>
        </row>
        <row r="1468">
          <cell r="K1468">
            <v>80.349999999999994</v>
          </cell>
          <cell r="Q1468">
            <v>3.5253999999999999</v>
          </cell>
        </row>
        <row r="1469">
          <cell r="K1469">
            <v>80.484999999999999</v>
          </cell>
          <cell r="Q1469">
            <v>3.5682</v>
          </cell>
        </row>
        <row r="1470">
          <cell r="K1470">
            <v>80.375</v>
          </cell>
          <cell r="Q1470">
            <v>3.5716000000000001</v>
          </cell>
        </row>
        <row r="1471">
          <cell r="K1471">
            <v>80.849999999999994</v>
          </cell>
          <cell r="Q1471">
            <v>3.5339</v>
          </cell>
        </row>
        <row r="1472">
          <cell r="K1472">
            <v>80.515000000000001</v>
          </cell>
          <cell r="Q1472">
            <v>3.4891000000000001</v>
          </cell>
        </row>
        <row r="1473">
          <cell r="K1473">
            <v>81.78</v>
          </cell>
          <cell r="Q1473">
            <v>3.4950000000000001</v>
          </cell>
        </row>
        <row r="1474">
          <cell r="K1474">
            <v>82.094999999999999</v>
          </cell>
          <cell r="Q1474">
            <v>3.4902000000000002</v>
          </cell>
        </row>
        <row r="1475">
          <cell r="K1475">
            <v>81.8</v>
          </cell>
          <cell r="Q1475">
            <v>3.5108000000000001</v>
          </cell>
        </row>
        <row r="1476">
          <cell r="K1476">
            <v>82.474999999999994</v>
          </cell>
          <cell r="Q1476">
            <v>3.4963000000000002</v>
          </cell>
        </row>
        <row r="1477">
          <cell r="K1477">
            <v>82.82</v>
          </cell>
          <cell r="Q1477">
            <v>3.5512000000000001</v>
          </cell>
        </row>
        <row r="1478">
          <cell r="K1478">
            <v>83.21</v>
          </cell>
          <cell r="Q1478">
            <v>3.5649000000000002</v>
          </cell>
        </row>
        <row r="1479">
          <cell r="K1479">
            <v>83.025000000000006</v>
          </cell>
          <cell r="Q1479">
            <v>3.5520999999999998</v>
          </cell>
        </row>
        <row r="1480">
          <cell r="K1480">
            <v>83.025000000000006</v>
          </cell>
          <cell r="Q1480">
            <v>3.5813999999999999</v>
          </cell>
        </row>
        <row r="1481">
          <cell r="K1481">
            <v>84</v>
          </cell>
          <cell r="Q1481">
            <v>3.5964</v>
          </cell>
        </row>
        <row r="1482">
          <cell r="K1482">
            <v>83.555000000000007</v>
          </cell>
          <cell r="Q1482">
            <v>3.6133000000000002</v>
          </cell>
        </row>
        <row r="1483">
          <cell r="K1483">
            <v>83.424999999999997</v>
          </cell>
          <cell r="Q1483">
            <v>3.6053000000000002</v>
          </cell>
        </row>
        <row r="1484">
          <cell r="K1484">
            <v>82.58</v>
          </cell>
          <cell r="Q1484">
            <v>3.6053000000000002</v>
          </cell>
        </row>
        <row r="1485">
          <cell r="K1485">
            <v>83.31</v>
          </cell>
          <cell r="Q1485">
            <v>3.5626000000000002</v>
          </cell>
        </row>
        <row r="1486">
          <cell r="K1486">
            <v>83.465000000000003</v>
          </cell>
          <cell r="Q1486">
            <v>3.5438000000000001</v>
          </cell>
        </row>
        <row r="1487">
          <cell r="K1487">
            <v>84.635000000000005</v>
          </cell>
          <cell r="Q1487">
            <v>3.5381999999999998</v>
          </cell>
        </row>
        <row r="1488">
          <cell r="K1488">
            <v>85.19</v>
          </cell>
          <cell r="Q1488">
            <v>3.5024000000000002</v>
          </cell>
        </row>
        <row r="1489">
          <cell r="K1489">
            <v>84.025000000000006</v>
          </cell>
          <cell r="Q1489">
            <v>3.5333999999999999</v>
          </cell>
        </row>
        <row r="1490">
          <cell r="K1490">
            <v>84.41</v>
          </cell>
          <cell r="Q1490">
            <v>3.5398999999999998</v>
          </cell>
        </row>
        <row r="1491">
          <cell r="K1491">
            <v>85.075000000000003</v>
          </cell>
          <cell r="Q1491">
            <v>3.5895999999999999</v>
          </cell>
        </row>
        <row r="1492">
          <cell r="K1492">
            <v>83.98</v>
          </cell>
          <cell r="Q1492">
            <v>3.6131000000000002</v>
          </cell>
        </row>
        <row r="1493">
          <cell r="K1493">
            <v>83.92</v>
          </cell>
          <cell r="Q1493">
            <v>3.5636999999999999</v>
          </cell>
        </row>
        <row r="1494">
          <cell r="K1494">
            <v>84.06</v>
          </cell>
          <cell r="Q1494">
            <v>3.58</v>
          </cell>
        </row>
        <row r="1495">
          <cell r="K1495">
            <v>84.25</v>
          </cell>
          <cell r="Q1495">
            <v>3.6082000000000001</v>
          </cell>
        </row>
        <row r="1496">
          <cell r="K1496">
            <v>87.06</v>
          </cell>
          <cell r="Q1496">
            <v>3.5617999999999999</v>
          </cell>
        </row>
        <row r="1497">
          <cell r="K1497">
            <v>85.82</v>
          </cell>
          <cell r="Q1497">
            <v>3.5592000000000001</v>
          </cell>
        </row>
        <row r="1498">
          <cell r="K1498">
            <v>85.605000000000004</v>
          </cell>
          <cell r="Q1498">
            <v>3.5651999999999999</v>
          </cell>
        </row>
        <row r="1499">
          <cell r="K1499">
            <v>86.4</v>
          </cell>
          <cell r="Q1499">
            <v>3.5731999999999999</v>
          </cell>
        </row>
        <row r="1500">
          <cell r="K1500">
            <v>85.974999999999994</v>
          </cell>
          <cell r="Q1500">
            <v>3.6924000000000001</v>
          </cell>
        </row>
        <row r="1501">
          <cell r="K1501">
            <v>88.114999999999995</v>
          </cell>
          <cell r="Q1501">
            <v>3.6398000000000001</v>
          </cell>
        </row>
        <row r="1502">
          <cell r="K1502">
            <v>87.12</v>
          </cell>
          <cell r="Q1502">
            <v>3.6307</v>
          </cell>
        </row>
        <row r="1503">
          <cell r="K1503">
            <v>85.87</v>
          </cell>
          <cell r="Q1503">
            <v>3.6644000000000001</v>
          </cell>
        </row>
        <row r="1504">
          <cell r="K1504">
            <v>86.625</v>
          </cell>
          <cell r="Q1504">
            <v>3.6463999999999999</v>
          </cell>
        </row>
        <row r="1505">
          <cell r="K1505">
            <v>86.314999999999998</v>
          </cell>
          <cell r="Q1505">
            <v>3.7372000000000001</v>
          </cell>
        </row>
        <row r="1506">
          <cell r="K1506">
            <v>87.56</v>
          </cell>
          <cell r="Q1506">
            <v>3.6949999999999998</v>
          </cell>
        </row>
        <row r="1507">
          <cell r="K1507">
            <v>88.45</v>
          </cell>
          <cell r="Q1507">
            <v>3.6419000000000001</v>
          </cell>
        </row>
        <row r="1508">
          <cell r="K1508">
            <v>87.39</v>
          </cell>
          <cell r="Q1508">
            <v>3.6739999999999999</v>
          </cell>
        </row>
        <row r="1509">
          <cell r="K1509">
            <v>88.85</v>
          </cell>
          <cell r="Q1509">
            <v>3.6608000000000001</v>
          </cell>
        </row>
        <row r="1510">
          <cell r="K1510">
            <v>89.424999999999997</v>
          </cell>
          <cell r="Q1510">
            <v>3.7136</v>
          </cell>
        </row>
        <row r="1511">
          <cell r="K1511">
            <v>89.32</v>
          </cell>
          <cell r="Q1511">
            <v>3.7513999999999998</v>
          </cell>
        </row>
        <row r="1512">
          <cell r="K1512">
            <v>90.07</v>
          </cell>
          <cell r="Q1512">
            <v>3.7063999999999999</v>
          </cell>
        </row>
        <row r="1513">
          <cell r="K1513">
            <v>89.15</v>
          </cell>
          <cell r="Q1513">
            <v>3.7683</v>
          </cell>
        </row>
        <row r="1514">
          <cell r="K1514">
            <v>87.935000000000002</v>
          </cell>
          <cell r="Q1514">
            <v>3.7927</v>
          </cell>
        </row>
        <row r="1515">
          <cell r="K1515">
            <v>88.935000000000002</v>
          </cell>
          <cell r="Q1515">
            <v>3.7883</v>
          </cell>
        </row>
        <row r="1516">
          <cell r="K1516">
            <v>89.56</v>
          </cell>
          <cell r="Q1516">
            <v>3.8201000000000001</v>
          </cell>
        </row>
        <row r="1517">
          <cell r="K1517">
            <v>89.805000000000007</v>
          </cell>
          <cell r="Q1517">
            <v>3.7810999999999999</v>
          </cell>
        </row>
        <row r="1518">
          <cell r="K1518">
            <v>89.35</v>
          </cell>
          <cell r="Q1518">
            <v>3.7294999999999998</v>
          </cell>
        </row>
        <row r="1519">
          <cell r="K1519">
            <v>88.605000000000004</v>
          </cell>
          <cell r="Q1519">
            <v>3.7719</v>
          </cell>
        </row>
        <row r="1520">
          <cell r="K1520">
            <v>89.25</v>
          </cell>
          <cell r="Q1520">
            <v>3.7984</v>
          </cell>
        </row>
        <row r="1521">
          <cell r="K1521">
            <v>90.19</v>
          </cell>
          <cell r="Q1521">
            <v>3.8088000000000002</v>
          </cell>
        </row>
        <row r="1522">
          <cell r="K1522">
            <v>89.754999999999995</v>
          </cell>
          <cell r="Q1522">
            <v>3.7894999999999999</v>
          </cell>
        </row>
        <row r="1523">
          <cell r="K1523">
            <v>91.924999999999997</v>
          </cell>
          <cell r="Q1523">
            <v>3.7578999999999998</v>
          </cell>
        </row>
        <row r="1524">
          <cell r="K1524">
            <v>92.17</v>
          </cell>
          <cell r="Q1524">
            <v>3.7852999999999999</v>
          </cell>
        </row>
        <row r="1525">
          <cell r="K1525">
            <v>92.93</v>
          </cell>
          <cell r="Q1525">
            <v>3.8252000000000002</v>
          </cell>
        </row>
        <row r="1526">
          <cell r="K1526">
            <v>93.784999999999997</v>
          </cell>
          <cell r="Q1526">
            <v>3.8067000000000002</v>
          </cell>
        </row>
        <row r="1527">
          <cell r="K1527">
            <v>93.11</v>
          </cell>
          <cell r="Q1527">
            <v>3.8986999999999998</v>
          </cell>
        </row>
        <row r="1528">
          <cell r="K1528">
            <v>92.885000000000005</v>
          </cell>
          <cell r="Q1528">
            <v>3.9091</v>
          </cell>
        </row>
        <row r="1529">
          <cell r="K1529">
            <v>93.77</v>
          </cell>
          <cell r="Q1529">
            <v>3.9413999999999998</v>
          </cell>
        </row>
        <row r="1530">
          <cell r="K1530">
            <v>92.93</v>
          </cell>
          <cell r="Q1530">
            <v>3.9775999999999998</v>
          </cell>
        </row>
        <row r="1531">
          <cell r="K1531">
            <v>92.57</v>
          </cell>
          <cell r="Q1531">
            <v>3.9489999999999998</v>
          </cell>
        </row>
        <row r="1532">
          <cell r="K1532">
            <v>93.685000000000002</v>
          </cell>
          <cell r="Q1532">
            <v>3.9394999999999998</v>
          </cell>
        </row>
        <row r="1533">
          <cell r="K1533">
            <v>94.7</v>
          </cell>
          <cell r="Q1533">
            <v>3.9769999999999999</v>
          </cell>
        </row>
        <row r="1534">
          <cell r="K1534">
            <v>93.424999999999997</v>
          </cell>
          <cell r="Q1534">
            <v>3.9413999999999998</v>
          </cell>
        </row>
        <row r="1535">
          <cell r="K1535">
            <v>94.364999999999995</v>
          </cell>
          <cell r="Q1535">
            <v>3.9260999999999999</v>
          </cell>
        </row>
        <row r="1536">
          <cell r="K1536">
            <v>93.665000000000006</v>
          </cell>
          <cell r="Q1536">
            <v>3.9733999999999998</v>
          </cell>
        </row>
        <row r="1537">
          <cell r="K1537">
            <v>94</v>
          </cell>
          <cell r="Q1537">
            <v>4.0164</v>
          </cell>
        </row>
        <row r="1538">
          <cell r="K1538">
            <v>93.49</v>
          </cell>
          <cell r="Q1538">
            <v>3.9624000000000001</v>
          </cell>
        </row>
        <row r="1539">
          <cell r="K1539">
            <v>92.155000000000001</v>
          </cell>
          <cell r="Q1539">
            <v>4.0022000000000002</v>
          </cell>
        </row>
        <row r="1540">
          <cell r="K1540">
            <v>91.655000000000001</v>
          </cell>
          <cell r="Q1540">
            <v>3.9725000000000001</v>
          </cell>
        </row>
        <row r="1541">
          <cell r="K1541">
            <v>92.375</v>
          </cell>
          <cell r="Q1541">
            <v>3.9868000000000001</v>
          </cell>
        </row>
        <row r="1542">
          <cell r="K1542">
            <v>93.83</v>
          </cell>
          <cell r="Q1542">
            <v>3.9651000000000001</v>
          </cell>
        </row>
        <row r="1543">
          <cell r="K1543">
            <v>94.22</v>
          </cell>
          <cell r="Q1543">
            <v>3.9085000000000001</v>
          </cell>
        </row>
        <row r="1544">
          <cell r="K1544">
            <v>94.54</v>
          </cell>
          <cell r="Q1544">
            <v>3.8873000000000002</v>
          </cell>
        </row>
        <row r="1545">
          <cell r="K1545">
            <v>94.584999999999994</v>
          </cell>
          <cell r="Q1545">
            <v>3.9178000000000002</v>
          </cell>
        </row>
        <row r="1546">
          <cell r="K1546">
            <v>94.025000000000006</v>
          </cell>
          <cell r="Q1546">
            <v>3.8875000000000002</v>
          </cell>
        </row>
        <row r="1547">
          <cell r="K1547">
            <v>93.125</v>
          </cell>
          <cell r="Q1547">
            <v>3.9037000000000002</v>
          </cell>
        </row>
        <row r="1548">
          <cell r="K1548">
            <v>92.665000000000006</v>
          </cell>
          <cell r="Q1548">
            <v>3.9169</v>
          </cell>
        </row>
        <row r="1549">
          <cell r="K1549">
            <v>93.284999999999997</v>
          </cell>
          <cell r="Q1549">
            <v>3.9188000000000001</v>
          </cell>
        </row>
        <row r="1550">
          <cell r="K1550">
            <v>91.79</v>
          </cell>
          <cell r="Q1550">
            <v>3.8956</v>
          </cell>
        </row>
        <row r="1551">
          <cell r="K1551">
            <v>90.534999999999997</v>
          </cell>
          <cell r="Q1551">
            <v>3.8582999999999998</v>
          </cell>
        </row>
        <row r="1552">
          <cell r="K1552">
            <v>91.05</v>
          </cell>
          <cell r="Q1552">
            <v>3.8391999999999999</v>
          </cell>
        </row>
        <row r="1553">
          <cell r="K1553">
            <v>92.765000000000001</v>
          </cell>
          <cell r="Q1553">
            <v>3.8649</v>
          </cell>
        </row>
        <row r="1554">
          <cell r="K1554">
            <v>94.075000000000003</v>
          </cell>
          <cell r="Q1554">
            <v>3.8029999999999999</v>
          </cell>
        </row>
        <row r="1555">
          <cell r="K1555">
            <v>94.795000000000002</v>
          </cell>
          <cell r="Q1555">
            <v>3.7509999999999999</v>
          </cell>
        </row>
        <row r="1556">
          <cell r="K1556">
            <v>95.77</v>
          </cell>
          <cell r="Q1556">
            <v>3.7723</v>
          </cell>
        </row>
        <row r="1557">
          <cell r="K1557">
            <v>96.025000000000006</v>
          </cell>
          <cell r="Q1557">
            <v>3.8433999999999999</v>
          </cell>
        </row>
        <row r="1558">
          <cell r="K1558">
            <v>95.95</v>
          </cell>
          <cell r="Q1558">
            <v>3.8976999999999999</v>
          </cell>
        </row>
        <row r="1559">
          <cell r="K1559">
            <v>95.29</v>
          </cell>
          <cell r="Q1559">
            <v>3.9275000000000002</v>
          </cell>
        </row>
        <row r="1560">
          <cell r="K1560">
            <v>93.89</v>
          </cell>
          <cell r="Q1560">
            <v>3.9679000000000002</v>
          </cell>
        </row>
        <row r="1561">
          <cell r="K1561">
            <v>93.965000000000003</v>
          </cell>
          <cell r="Q1561">
            <v>3.9784000000000002</v>
          </cell>
        </row>
        <row r="1562">
          <cell r="K1562">
            <v>94.944999999999993</v>
          </cell>
          <cell r="Q1562">
            <v>3.9752999999999998</v>
          </cell>
        </row>
        <row r="1563">
          <cell r="K1563">
            <v>95.215000000000003</v>
          </cell>
          <cell r="Q1563">
            <v>3.948</v>
          </cell>
        </row>
        <row r="1564">
          <cell r="K1564">
            <v>94.4</v>
          </cell>
          <cell r="Q1564">
            <v>3.89</v>
          </cell>
        </row>
        <row r="1565">
          <cell r="K1565">
            <v>94</v>
          </cell>
          <cell r="Q1565">
            <v>3.8931</v>
          </cell>
        </row>
        <row r="1566">
          <cell r="K1566">
            <v>93.875</v>
          </cell>
          <cell r="Q1566">
            <v>3.9337</v>
          </cell>
        </row>
        <row r="1567">
          <cell r="K1567">
            <v>93.65</v>
          </cell>
          <cell r="Q1567">
            <v>3.9449000000000001</v>
          </cell>
        </row>
        <row r="1568">
          <cell r="K1568">
            <v>94.174999999999997</v>
          </cell>
          <cell r="Q1568">
            <v>3.9110999999999998</v>
          </cell>
        </row>
        <row r="1569">
          <cell r="K1569">
            <v>94.355000000000004</v>
          </cell>
          <cell r="Q1569">
            <v>3.8944999999999999</v>
          </cell>
        </row>
        <row r="1570">
          <cell r="K1570">
            <v>94.66</v>
          </cell>
          <cell r="Q1570">
            <v>3.8894000000000002</v>
          </cell>
        </row>
        <row r="1571">
          <cell r="K1571">
            <v>95.814999999999998</v>
          </cell>
          <cell r="Q1571">
            <v>3.88</v>
          </cell>
        </row>
        <row r="1572">
          <cell r="K1572">
            <v>96.45</v>
          </cell>
          <cell r="Q1572">
            <v>3.9018000000000002</v>
          </cell>
        </row>
        <row r="1573">
          <cell r="K1573">
            <v>96.105000000000004</v>
          </cell>
          <cell r="Q1573">
            <v>3.9093</v>
          </cell>
        </row>
        <row r="1574">
          <cell r="K1574">
            <v>95.56</v>
          </cell>
          <cell r="Q1574">
            <v>3.9218999999999999</v>
          </cell>
        </row>
        <row r="1575">
          <cell r="K1575">
            <v>97.58</v>
          </cell>
          <cell r="Q1575">
            <v>3.9697</v>
          </cell>
        </row>
        <row r="1576">
          <cell r="K1576">
            <v>97.795000000000002</v>
          </cell>
          <cell r="Q1576">
            <v>3.9961000000000002</v>
          </cell>
        </row>
        <row r="1577">
          <cell r="K1577">
            <v>96.935000000000002</v>
          </cell>
          <cell r="Q1577">
            <v>3.9817999999999998</v>
          </cell>
        </row>
        <row r="1578">
          <cell r="K1578">
            <v>97.625</v>
          </cell>
          <cell r="Q1578">
            <v>3.9592000000000001</v>
          </cell>
        </row>
        <row r="1579">
          <cell r="K1579">
            <v>97.65</v>
          </cell>
          <cell r="Q1579">
            <v>4.0429000000000004</v>
          </cell>
        </row>
        <row r="1580">
          <cell r="K1580">
            <v>98.13</v>
          </cell>
          <cell r="Q1580">
            <v>4.0518000000000001</v>
          </cell>
        </row>
        <row r="1581">
          <cell r="K1581">
            <v>98.545000000000002</v>
          </cell>
          <cell r="Q1581">
            <v>4.0160999999999998</v>
          </cell>
        </row>
        <row r="1582">
          <cell r="K1582">
            <v>98.185000000000002</v>
          </cell>
          <cell r="Q1582">
            <v>4.0446999999999997</v>
          </cell>
        </row>
        <row r="1583">
          <cell r="K1583">
            <v>98.9</v>
          </cell>
          <cell r="Q1583">
            <v>4.0457999999999998</v>
          </cell>
        </row>
        <row r="1584">
          <cell r="K1584">
            <v>99.635000000000005</v>
          </cell>
          <cell r="Q1584">
            <v>4.0656999999999996</v>
          </cell>
        </row>
        <row r="1585">
          <cell r="K1585">
            <v>99.584999999999994</v>
          </cell>
          <cell r="Q1585">
            <v>4.0829000000000004</v>
          </cell>
        </row>
        <row r="1586">
          <cell r="K1586">
            <v>98.694999999999993</v>
          </cell>
          <cell r="Q1586">
            <v>4.0678999999999998</v>
          </cell>
        </row>
        <row r="1587">
          <cell r="K1587">
            <v>98.915000000000006</v>
          </cell>
          <cell r="Q1587">
            <v>4.0975999999999999</v>
          </cell>
        </row>
        <row r="1588">
          <cell r="K1588">
            <v>100.17</v>
          </cell>
          <cell r="Q1588">
            <v>4.1280000000000001</v>
          </cell>
        </row>
        <row r="1589">
          <cell r="K1589">
            <v>100.93</v>
          </cell>
          <cell r="Q1589">
            <v>4.1258999999999997</v>
          </cell>
        </row>
        <row r="1590">
          <cell r="K1590">
            <v>102.14</v>
          </cell>
          <cell r="Q1590">
            <v>4.0891000000000002</v>
          </cell>
        </row>
        <row r="1591">
          <cell r="K1591">
            <v>102.42</v>
          </cell>
          <cell r="Q1591">
            <v>4.0982000000000003</v>
          </cell>
        </row>
        <row r="1592">
          <cell r="K1592">
            <v>102.18</v>
          </cell>
          <cell r="Q1592">
            <v>4.1501999999999999</v>
          </cell>
        </row>
        <row r="1593">
          <cell r="K1593">
            <v>100.67</v>
          </cell>
          <cell r="Q1593">
            <v>4.1817000000000002</v>
          </cell>
        </row>
        <row r="1594">
          <cell r="K1594">
            <v>100.9</v>
          </cell>
          <cell r="Q1594">
            <v>4.2317999999999998</v>
          </cell>
        </row>
        <row r="1595">
          <cell r="K1595">
            <v>99.81</v>
          </cell>
          <cell r="Q1595">
            <v>4.2434000000000003</v>
          </cell>
        </row>
        <row r="1596">
          <cell r="K1596">
            <v>99.37</v>
          </cell>
          <cell r="Q1596">
            <v>4.2335000000000003</v>
          </cell>
        </row>
        <row r="1597">
          <cell r="K1597">
            <v>100.67</v>
          </cell>
          <cell r="Q1597">
            <v>4.1708999999999996</v>
          </cell>
        </row>
        <row r="1598">
          <cell r="K1598">
            <v>101.03</v>
          </cell>
          <cell r="Q1598">
            <v>4.1803999999999997</v>
          </cell>
        </row>
        <row r="1599">
          <cell r="K1599">
            <v>101.08</v>
          </cell>
          <cell r="Q1599">
            <v>4.1353</v>
          </cell>
        </row>
        <row r="1600">
          <cell r="K1600">
            <v>100.69</v>
          </cell>
          <cell r="Q1600">
            <v>4.117</v>
          </cell>
        </row>
        <row r="1601">
          <cell r="K1601">
            <v>99.68</v>
          </cell>
          <cell r="Q1601">
            <v>4.1708999999999996</v>
          </cell>
        </row>
        <row r="1602">
          <cell r="K1602">
            <v>100.09</v>
          </cell>
          <cell r="Q1602">
            <v>4.1858000000000004</v>
          </cell>
        </row>
        <row r="1603">
          <cell r="K1603">
            <v>99.57</v>
          </cell>
          <cell r="Q1603">
            <v>4.1879</v>
          </cell>
        </row>
        <row r="1604">
          <cell r="K1604">
            <v>99.64</v>
          </cell>
          <cell r="Q1604">
            <v>4.1717000000000004</v>
          </cell>
        </row>
        <row r="1605">
          <cell r="K1605">
            <v>99.75</v>
          </cell>
          <cell r="Q1605">
            <v>4.1299000000000001</v>
          </cell>
        </row>
        <row r="1606">
          <cell r="K1606">
            <v>100.1</v>
          </cell>
          <cell r="Q1606">
            <v>4.1468999999999996</v>
          </cell>
        </row>
        <row r="1607">
          <cell r="K1607">
            <v>100.07</v>
          </cell>
          <cell r="Q1607">
            <v>4.1253000000000002</v>
          </cell>
        </row>
        <row r="1608">
          <cell r="K1608">
            <v>100.98</v>
          </cell>
          <cell r="Q1608">
            <v>4.1281999999999996</v>
          </cell>
        </row>
        <row r="1609">
          <cell r="K1609">
            <v>100.26</v>
          </cell>
          <cell r="Q1609">
            <v>4.0011999999999999</v>
          </cell>
        </row>
        <row r="1610">
          <cell r="K1610">
            <v>100.09</v>
          </cell>
          <cell r="Q1610">
            <v>4.0152000000000001</v>
          </cell>
        </row>
        <row r="1611">
          <cell r="K1611">
            <v>100.61</v>
          </cell>
          <cell r="Q1611">
            <v>4.0140000000000002</v>
          </cell>
        </row>
        <row r="1612">
          <cell r="K1612">
            <v>99.61</v>
          </cell>
          <cell r="Q1612">
            <v>4.0505000000000004</v>
          </cell>
        </row>
        <row r="1613">
          <cell r="K1613">
            <v>100.27</v>
          </cell>
          <cell r="Q1613">
            <v>4.0216000000000003</v>
          </cell>
        </row>
        <row r="1614">
          <cell r="K1614">
            <v>101.09</v>
          </cell>
          <cell r="Q1614">
            <v>4.0148000000000001</v>
          </cell>
        </row>
        <row r="1615">
          <cell r="K1615">
            <v>101.37</v>
          </cell>
          <cell r="Q1615">
            <v>4.0357000000000003</v>
          </cell>
        </row>
        <row r="1616">
          <cell r="K1616">
            <v>101.78</v>
          </cell>
          <cell r="Q1616">
            <v>3.9956</v>
          </cell>
        </row>
        <row r="1617">
          <cell r="K1617">
            <v>100.45</v>
          </cell>
          <cell r="Q1617">
            <v>4.0220000000000002</v>
          </cell>
        </row>
        <row r="1618">
          <cell r="K1618">
            <v>101.34</v>
          </cell>
          <cell r="Q1618">
            <v>4.0548999999999999</v>
          </cell>
        </row>
        <row r="1619">
          <cell r="K1619">
            <v>101.64</v>
          </cell>
          <cell r="Q1619">
            <v>4.0662000000000003</v>
          </cell>
        </row>
        <row r="1620">
          <cell r="K1620">
            <v>102.86</v>
          </cell>
          <cell r="Q1620">
            <v>4.0826000000000002</v>
          </cell>
        </row>
        <row r="1621">
          <cell r="K1621">
            <v>102.51</v>
          </cell>
          <cell r="Q1621">
            <v>4.0293000000000001</v>
          </cell>
        </row>
        <row r="1622">
          <cell r="K1622">
            <v>101.77</v>
          </cell>
          <cell r="Q1622">
            <v>4.0650000000000004</v>
          </cell>
        </row>
        <row r="1623">
          <cell r="K1623">
            <v>101.66</v>
          </cell>
          <cell r="Q1623">
            <v>4.077</v>
          </cell>
        </row>
        <row r="1624">
          <cell r="K1624">
            <v>100.64</v>
          </cell>
          <cell r="Q1624">
            <v>4.1258999999999997</v>
          </cell>
        </row>
        <row r="1625">
          <cell r="K1625">
            <v>99.6</v>
          </cell>
          <cell r="Q1625">
            <v>4.1119000000000003</v>
          </cell>
        </row>
        <row r="1626">
          <cell r="K1626">
            <v>99.47</v>
          </cell>
          <cell r="Q1626">
            <v>4.0822000000000003</v>
          </cell>
        </row>
        <row r="1627">
          <cell r="K1627">
            <v>98.31</v>
          </cell>
          <cell r="Q1627">
            <v>4.0777999999999999</v>
          </cell>
        </row>
        <row r="1628">
          <cell r="K1628">
            <v>97.91</v>
          </cell>
          <cell r="Q1628">
            <v>4.0369000000000002</v>
          </cell>
        </row>
        <row r="1629">
          <cell r="K1629">
            <v>98.29</v>
          </cell>
          <cell r="Q1629">
            <v>3.9952000000000001</v>
          </cell>
        </row>
        <row r="1630">
          <cell r="K1630">
            <v>97.96</v>
          </cell>
          <cell r="Q1630">
            <v>3.9899</v>
          </cell>
        </row>
        <row r="1631">
          <cell r="K1631">
            <v>97.51</v>
          </cell>
          <cell r="Q1631">
            <v>3.9434</v>
          </cell>
        </row>
        <row r="1632">
          <cell r="K1632">
            <v>97.48</v>
          </cell>
          <cell r="Q1632">
            <v>3.9274</v>
          </cell>
        </row>
        <row r="1633">
          <cell r="K1633">
            <v>98.64</v>
          </cell>
          <cell r="Q1633">
            <v>3.9426000000000001</v>
          </cell>
        </row>
        <row r="1634">
          <cell r="K1634">
            <v>99.57</v>
          </cell>
          <cell r="Q1634">
            <v>3.9293999999999998</v>
          </cell>
        </row>
        <row r="1635">
          <cell r="K1635">
            <v>99.67</v>
          </cell>
          <cell r="Q1635">
            <v>3.9113000000000002</v>
          </cell>
        </row>
        <row r="1636">
          <cell r="K1636">
            <v>100.57</v>
          </cell>
          <cell r="Q1636">
            <v>3.9100999999999999</v>
          </cell>
        </row>
        <row r="1637">
          <cell r="K1637">
            <v>101.73</v>
          </cell>
          <cell r="Q1637">
            <v>3.9565999999999999</v>
          </cell>
        </row>
        <row r="1638">
          <cell r="K1638">
            <v>101.99</v>
          </cell>
          <cell r="Q1638">
            <v>3.9940000000000002</v>
          </cell>
        </row>
        <row r="1639">
          <cell r="K1639">
            <v>103.79</v>
          </cell>
          <cell r="Q1639">
            <v>3.9980000000000002</v>
          </cell>
        </row>
        <row r="1640">
          <cell r="K1640">
            <v>104.39</v>
          </cell>
          <cell r="Q1640">
            <v>4.0340999999999996</v>
          </cell>
        </row>
        <row r="1641">
          <cell r="K1641">
            <v>105.57</v>
          </cell>
          <cell r="Q1641">
            <v>4.0805999999999996</v>
          </cell>
        </row>
        <row r="1642">
          <cell r="K1642">
            <v>105.86</v>
          </cell>
          <cell r="Q1642">
            <v>4.0910000000000002</v>
          </cell>
        </row>
        <row r="1643">
          <cell r="K1643">
            <v>105.77</v>
          </cell>
          <cell r="Q1643">
            <v>4.1631999999999998</v>
          </cell>
        </row>
        <row r="1644">
          <cell r="K1644">
            <v>105.64</v>
          </cell>
          <cell r="Q1644">
            <v>4.1872999999999996</v>
          </cell>
        </row>
        <row r="1645">
          <cell r="K1645">
            <v>105.56</v>
          </cell>
          <cell r="Q1645">
            <v>4.2346000000000004</v>
          </cell>
        </row>
        <row r="1646">
          <cell r="K1646">
            <v>105.3</v>
          </cell>
          <cell r="Q1646">
            <v>4.2462999999999997</v>
          </cell>
        </row>
        <row r="1647">
          <cell r="K1647">
            <v>105.04</v>
          </cell>
          <cell r="Q1647">
            <v>4.2426000000000004</v>
          </cell>
        </row>
        <row r="1648">
          <cell r="K1648">
            <v>105.27</v>
          </cell>
          <cell r="Q1648">
            <v>4.2374000000000001</v>
          </cell>
        </row>
        <row r="1649">
          <cell r="K1649">
            <v>106.21</v>
          </cell>
          <cell r="Q1649">
            <v>4.2342000000000004</v>
          </cell>
        </row>
        <row r="1650">
          <cell r="K1650">
            <v>106.6</v>
          </cell>
          <cell r="Q1650">
            <v>4.2237999999999998</v>
          </cell>
        </row>
        <row r="1651">
          <cell r="K1651">
            <v>107.25</v>
          </cell>
          <cell r="Q1651">
            <v>4.2134</v>
          </cell>
        </row>
        <row r="1652">
          <cell r="K1652">
            <v>107.69</v>
          </cell>
          <cell r="Q1652">
            <v>4.2225999999999999</v>
          </cell>
        </row>
        <row r="1653">
          <cell r="K1653">
            <v>107.46</v>
          </cell>
          <cell r="Q1653">
            <v>4.2603</v>
          </cell>
        </row>
        <row r="1654">
          <cell r="K1654">
            <v>107.47</v>
          </cell>
          <cell r="Q1654">
            <v>4.2759</v>
          </cell>
        </row>
        <row r="1655">
          <cell r="K1655">
            <v>107.38</v>
          </cell>
          <cell r="Q1655">
            <v>4.3019999999999996</v>
          </cell>
        </row>
        <row r="1656">
          <cell r="K1656">
            <v>107.71</v>
          </cell>
          <cell r="Q1656">
            <v>4.3197000000000001</v>
          </cell>
        </row>
        <row r="1657">
          <cell r="K1657">
            <v>107.01</v>
          </cell>
          <cell r="Q1657">
            <v>4.3103999999999996</v>
          </cell>
        </row>
        <row r="1658">
          <cell r="K1658">
            <v>107.04</v>
          </cell>
          <cell r="Q1658">
            <v>4.3108000000000004</v>
          </cell>
        </row>
        <row r="1659">
          <cell r="K1659">
            <v>107.92</v>
          </cell>
          <cell r="Q1659">
            <v>4.3071999999999999</v>
          </cell>
        </row>
        <row r="1660">
          <cell r="K1660">
            <v>109.58</v>
          </cell>
          <cell r="Q1660">
            <v>4.3205</v>
          </cell>
        </row>
        <row r="1661">
          <cell r="K1661">
            <v>109.4</v>
          </cell>
          <cell r="Q1661">
            <v>4.2923999999999998</v>
          </cell>
        </row>
        <row r="1662">
          <cell r="K1662">
            <v>109.36</v>
          </cell>
          <cell r="Q1662">
            <v>4.2935999999999996</v>
          </cell>
        </row>
        <row r="1663">
          <cell r="K1663">
            <v>108.5</v>
          </cell>
          <cell r="Q1663">
            <v>4.3289</v>
          </cell>
        </row>
        <row r="1664">
          <cell r="K1664">
            <v>107.8</v>
          </cell>
          <cell r="Q1664">
            <v>4.3955000000000002</v>
          </cell>
        </row>
        <row r="1665">
          <cell r="K1665">
            <v>108.69</v>
          </cell>
          <cell r="Q1665">
            <v>4.3883000000000001</v>
          </cell>
        </row>
        <row r="1666">
          <cell r="K1666">
            <v>107.19</v>
          </cell>
          <cell r="Q1666">
            <v>4.3865999999999996</v>
          </cell>
        </row>
        <row r="1667">
          <cell r="K1667">
            <v>108.58</v>
          </cell>
          <cell r="Q1667">
            <v>4.3521999999999998</v>
          </cell>
        </row>
        <row r="1668">
          <cell r="K1668">
            <v>108.53</v>
          </cell>
          <cell r="Q1668">
            <v>4.3240999999999996</v>
          </cell>
        </row>
        <row r="1669">
          <cell r="K1669">
            <v>108.42</v>
          </cell>
          <cell r="Q1669">
            <v>4.3597999999999999</v>
          </cell>
        </row>
        <row r="1670">
          <cell r="K1670">
            <v>105.8</v>
          </cell>
          <cell r="Q1670">
            <v>4.2995999999999999</v>
          </cell>
        </row>
        <row r="1671">
          <cell r="K1671">
            <v>106.1</v>
          </cell>
          <cell r="Q1671">
            <v>4.3554000000000004</v>
          </cell>
        </row>
        <row r="1672">
          <cell r="K1672">
            <v>109.51</v>
          </cell>
          <cell r="Q1672">
            <v>4.3533999999999997</v>
          </cell>
        </row>
        <row r="1673">
          <cell r="K1673">
            <v>109.29</v>
          </cell>
          <cell r="Q1673">
            <v>4.1997</v>
          </cell>
        </row>
        <row r="1674">
          <cell r="K1674">
            <v>106.37</v>
          </cell>
          <cell r="Q1674">
            <v>4.0982000000000003</v>
          </cell>
        </row>
        <row r="1675">
          <cell r="K1675">
            <v>108.02</v>
          </cell>
          <cell r="Q1675">
            <v>4.1097999999999999</v>
          </cell>
        </row>
        <row r="1676">
          <cell r="K1676">
            <v>105.34</v>
          </cell>
          <cell r="Q1676">
            <v>4.2419000000000002</v>
          </cell>
        </row>
        <row r="1677">
          <cell r="K1677">
            <v>101.34</v>
          </cell>
          <cell r="Q1677">
            <v>4.2333999999999996</v>
          </cell>
        </row>
        <row r="1678">
          <cell r="K1678">
            <v>98.08</v>
          </cell>
          <cell r="Q1678">
            <v>4.1203000000000003</v>
          </cell>
        </row>
        <row r="1679">
          <cell r="K1679">
            <v>100.16</v>
          </cell>
          <cell r="Q1679">
            <v>4.1841999999999997</v>
          </cell>
        </row>
        <row r="1680">
          <cell r="K1680">
            <v>99.7</v>
          </cell>
          <cell r="Q1680">
            <v>4.0804</v>
          </cell>
        </row>
        <row r="1681">
          <cell r="K1681">
            <v>104.03</v>
          </cell>
          <cell r="Q1681">
            <v>3.9253999999999998</v>
          </cell>
        </row>
        <row r="1682">
          <cell r="K1682">
            <v>106.4</v>
          </cell>
          <cell r="Q1682">
            <v>3.7991999999999999</v>
          </cell>
        </row>
        <row r="1683">
          <cell r="K1683">
            <v>106.16</v>
          </cell>
          <cell r="Q1683">
            <v>3.8797000000000001</v>
          </cell>
        </row>
        <row r="1684">
          <cell r="K1684">
            <v>108.86</v>
          </cell>
          <cell r="Q1684">
            <v>3.8618999999999999</v>
          </cell>
        </row>
        <row r="1685">
          <cell r="K1685">
            <v>106.86</v>
          </cell>
          <cell r="Q1685">
            <v>4.0296000000000003</v>
          </cell>
        </row>
        <row r="1686">
          <cell r="K1686">
            <v>112.23</v>
          </cell>
          <cell r="Q1686">
            <v>4.1214000000000004</v>
          </cell>
        </row>
        <row r="1687">
          <cell r="K1687">
            <v>114.58</v>
          </cell>
          <cell r="Q1687">
            <v>4.1120999999999999</v>
          </cell>
        </row>
        <row r="1688">
          <cell r="K1688">
            <v>114.79</v>
          </cell>
          <cell r="Q1688">
            <v>4.2167000000000003</v>
          </cell>
        </row>
        <row r="1689">
          <cell r="K1689">
            <v>116.18</v>
          </cell>
          <cell r="Q1689">
            <v>4.1393000000000004</v>
          </cell>
        </row>
        <row r="1690">
          <cell r="K1690">
            <v>114.97</v>
          </cell>
          <cell r="Q1690">
            <v>4.3472999999999997</v>
          </cell>
        </row>
        <row r="1691">
          <cell r="K1691">
            <v>115</v>
          </cell>
          <cell r="Q1691">
            <v>4.4382999999999999</v>
          </cell>
        </row>
        <row r="1692">
          <cell r="K1692">
            <v>116.45</v>
          </cell>
          <cell r="Q1692">
            <v>4.4463999999999997</v>
          </cell>
        </row>
        <row r="1693">
          <cell r="K1693">
            <v>115.26</v>
          </cell>
          <cell r="Q1693">
            <v>4.5003000000000002</v>
          </cell>
        </row>
        <row r="1694">
          <cell r="K1694">
            <v>115.28</v>
          </cell>
          <cell r="Q1694">
            <v>4.4534000000000002</v>
          </cell>
        </row>
        <row r="1695">
          <cell r="K1695">
            <v>116.41</v>
          </cell>
          <cell r="Q1695">
            <v>4.4546000000000001</v>
          </cell>
        </row>
        <row r="1696">
          <cell r="K1696">
            <v>118.94</v>
          </cell>
          <cell r="Q1696">
            <v>4.5106999999999999</v>
          </cell>
        </row>
        <row r="1697">
          <cell r="K1697">
            <v>118.75</v>
          </cell>
          <cell r="Q1697">
            <v>4.4645999999999999</v>
          </cell>
        </row>
        <row r="1698">
          <cell r="K1698">
            <v>120.9</v>
          </cell>
          <cell r="Q1698">
            <v>4.4653999999999998</v>
          </cell>
        </row>
        <row r="1699">
          <cell r="K1699">
            <v>121.24</v>
          </cell>
          <cell r="Q1699">
            <v>4.5091999999999999</v>
          </cell>
        </row>
        <row r="1700">
          <cell r="K1700">
            <v>120.71</v>
          </cell>
          <cell r="Q1700">
            <v>4.6071999999999997</v>
          </cell>
        </row>
        <row r="1701">
          <cell r="K1701">
            <v>120.25</v>
          </cell>
          <cell r="Q1701">
            <v>4.5998000000000001</v>
          </cell>
        </row>
        <row r="1702">
          <cell r="K1702">
            <v>120.71</v>
          </cell>
          <cell r="Q1702">
            <v>4.6830999999999996</v>
          </cell>
        </row>
        <row r="1703">
          <cell r="K1703">
            <v>120.32</v>
          </cell>
          <cell r="Q1703">
            <v>4.6962999999999999</v>
          </cell>
        </row>
        <row r="1704">
          <cell r="K1704">
            <v>120.62</v>
          </cell>
          <cell r="Q1704">
            <v>4.6757</v>
          </cell>
        </row>
        <row r="1705">
          <cell r="K1705">
            <v>120.5</v>
          </cell>
          <cell r="Q1705">
            <v>4.6578999999999997</v>
          </cell>
        </row>
        <row r="1706">
          <cell r="K1706">
            <v>120.91</v>
          </cell>
          <cell r="Q1706">
            <v>4.6757</v>
          </cell>
        </row>
        <row r="1707">
          <cell r="K1707">
            <v>121.85</v>
          </cell>
          <cell r="Q1707">
            <v>4.6605999999999996</v>
          </cell>
        </row>
        <row r="1708">
          <cell r="K1708">
            <v>122.91</v>
          </cell>
          <cell r="Q1708">
            <v>4.6722999999999999</v>
          </cell>
        </row>
        <row r="1709">
          <cell r="K1709">
            <v>122.51</v>
          </cell>
          <cell r="Q1709">
            <v>4.6676000000000002</v>
          </cell>
        </row>
        <row r="1710">
          <cell r="K1710">
            <v>123.31</v>
          </cell>
          <cell r="Q1710">
            <v>4.6835000000000004</v>
          </cell>
        </row>
        <row r="1711">
          <cell r="K1711">
            <v>116.77</v>
          </cell>
          <cell r="Q1711">
            <v>4.7199</v>
          </cell>
        </row>
        <row r="1712">
          <cell r="K1712">
            <v>114.63</v>
          </cell>
          <cell r="Q1712">
            <v>4.7610000000000001</v>
          </cell>
        </row>
        <row r="1713">
          <cell r="K1713">
            <v>118.97</v>
          </cell>
          <cell r="Q1713">
            <v>4.7454999999999998</v>
          </cell>
        </row>
        <row r="1714">
          <cell r="K1714">
            <v>120.95</v>
          </cell>
          <cell r="Q1714">
            <v>4.7765000000000004</v>
          </cell>
        </row>
        <row r="1715">
          <cell r="K1715">
            <v>119.76</v>
          </cell>
          <cell r="Q1715">
            <v>4.5231000000000003</v>
          </cell>
        </row>
        <row r="1716">
          <cell r="K1716">
            <v>118.61</v>
          </cell>
          <cell r="Q1716">
            <v>4.4401999999999999</v>
          </cell>
        </row>
        <row r="1717">
          <cell r="K1717">
            <v>114.94</v>
          </cell>
          <cell r="Q1717">
            <v>4.6082999999999998</v>
          </cell>
        </row>
        <row r="1718">
          <cell r="K1718">
            <v>116.06</v>
          </cell>
          <cell r="Q1718">
            <v>4.6849999999999996</v>
          </cell>
        </row>
        <row r="1719">
          <cell r="K1719">
            <v>113.69</v>
          </cell>
          <cell r="Q1719">
            <v>4.6388999999999996</v>
          </cell>
        </row>
        <row r="1720">
          <cell r="K1720">
            <v>114.35</v>
          </cell>
          <cell r="Q1720">
            <v>4.5944000000000003</v>
          </cell>
        </row>
        <row r="1721">
          <cell r="K1721">
            <v>112.55</v>
          </cell>
          <cell r="Q1721">
            <v>4.4522000000000004</v>
          </cell>
        </row>
        <row r="1722">
          <cell r="K1722">
            <v>112.34</v>
          </cell>
          <cell r="Q1722">
            <v>4.4955999999999996</v>
          </cell>
        </row>
        <row r="1723">
          <cell r="K1723">
            <v>112.2</v>
          </cell>
          <cell r="Q1723">
            <v>4.4038000000000004</v>
          </cell>
        </row>
        <row r="1724">
          <cell r="K1724">
            <v>114.92</v>
          </cell>
          <cell r="Q1724">
            <v>4.4294000000000002</v>
          </cell>
        </row>
        <row r="1725">
          <cell r="K1725">
            <v>118.87</v>
          </cell>
          <cell r="Q1725">
            <v>4.3597000000000001</v>
          </cell>
        </row>
        <row r="1726">
          <cell r="K1726">
            <v>118.47</v>
          </cell>
          <cell r="Q1726">
            <v>4.3514999999999997</v>
          </cell>
        </row>
        <row r="1727">
          <cell r="K1727">
            <v>120.41</v>
          </cell>
          <cell r="Q1727">
            <v>4.3460999999999999</v>
          </cell>
        </row>
        <row r="1728">
          <cell r="K1728">
            <v>120.68</v>
          </cell>
          <cell r="Q1728">
            <v>4.4515000000000002</v>
          </cell>
        </row>
        <row r="1729">
          <cell r="K1729">
            <v>120.3</v>
          </cell>
          <cell r="Q1729">
            <v>4.6044999999999998</v>
          </cell>
        </row>
        <row r="1730">
          <cell r="K1730">
            <v>120.39</v>
          </cell>
          <cell r="Q1730">
            <v>4.5890000000000004</v>
          </cell>
        </row>
        <row r="1731">
          <cell r="K1731">
            <v>120.7</v>
          </cell>
          <cell r="Q1731">
            <v>4.6641000000000004</v>
          </cell>
        </row>
        <row r="1732">
          <cell r="K1732">
            <v>120.25</v>
          </cell>
          <cell r="Q1732">
            <v>4.6745999999999999</v>
          </cell>
        </row>
        <row r="1733">
          <cell r="K1733">
            <v>119.13</v>
          </cell>
          <cell r="Q1733">
            <v>4.6599000000000004</v>
          </cell>
        </row>
        <row r="1734">
          <cell r="K1734">
            <v>118.61</v>
          </cell>
          <cell r="Q1734">
            <v>4.6632999999999996</v>
          </cell>
        </row>
        <row r="1735">
          <cell r="K1735">
            <v>114.6</v>
          </cell>
          <cell r="Q1735">
            <v>4.6753999999999998</v>
          </cell>
        </row>
        <row r="1736">
          <cell r="K1736">
            <v>112.23</v>
          </cell>
          <cell r="Q1736">
            <v>4.6578999999999997</v>
          </cell>
        </row>
        <row r="1737">
          <cell r="K1737">
            <v>112.85</v>
          </cell>
          <cell r="Q1737">
            <v>4.4751000000000003</v>
          </cell>
        </row>
        <row r="1738">
          <cell r="K1738">
            <v>117.08</v>
          </cell>
          <cell r="Q1738">
            <v>4.4554999999999998</v>
          </cell>
        </row>
        <row r="1739">
          <cell r="K1739">
            <v>114.98</v>
          </cell>
          <cell r="Q1739">
            <v>4.3048999999999999</v>
          </cell>
        </row>
        <row r="1740">
          <cell r="K1740">
            <v>113.97</v>
          </cell>
          <cell r="Q1740">
            <v>4.2159000000000004</v>
          </cell>
        </row>
        <row r="1741">
          <cell r="K1741">
            <v>111.83</v>
          </cell>
          <cell r="Q1741">
            <v>4.2392000000000003</v>
          </cell>
        </row>
        <row r="1742">
          <cell r="K1742">
            <v>111.36</v>
          </cell>
          <cell r="Q1742">
            <v>4.3981000000000003</v>
          </cell>
        </row>
        <row r="1743">
          <cell r="K1743">
            <v>110.8</v>
          </cell>
          <cell r="Q1743">
            <v>4.3192000000000004</v>
          </cell>
        </row>
        <row r="1744">
          <cell r="K1744">
            <v>111.9</v>
          </cell>
          <cell r="Q1744">
            <v>4.2812000000000001</v>
          </cell>
        </row>
        <row r="1745">
          <cell r="K1745">
            <v>113.95</v>
          </cell>
          <cell r="Q1745">
            <v>4.2008999999999999</v>
          </cell>
        </row>
        <row r="1746">
          <cell r="K1746">
            <v>114.4</v>
          </cell>
          <cell r="Q1746">
            <v>4.1832000000000003</v>
          </cell>
        </row>
        <row r="1747">
          <cell r="K1747">
            <v>119.83</v>
          </cell>
          <cell r="Q1747">
            <v>4.1622000000000003</v>
          </cell>
        </row>
        <row r="1748">
          <cell r="K1748">
            <v>120.09</v>
          </cell>
          <cell r="Q1748">
            <v>4.2035</v>
          </cell>
        </row>
        <row r="1749">
          <cell r="K1749">
            <v>121.33</v>
          </cell>
          <cell r="Q1749">
            <v>4.2805</v>
          </cell>
        </row>
        <row r="1750">
          <cell r="K1750">
            <v>120.86</v>
          </cell>
          <cell r="Q1750">
            <v>4.2973999999999997</v>
          </cell>
        </row>
        <row r="1751">
          <cell r="K1751">
            <v>119.15</v>
          </cell>
          <cell r="Q1751">
            <v>4.5014000000000003</v>
          </cell>
        </row>
        <row r="1752">
          <cell r="K1752">
            <v>120.09</v>
          </cell>
          <cell r="Q1752">
            <v>4.5110999999999999</v>
          </cell>
        </row>
        <row r="1753">
          <cell r="K1753">
            <v>117.21</v>
          </cell>
          <cell r="Q1753">
            <v>4.5576999999999996</v>
          </cell>
        </row>
        <row r="1754">
          <cell r="K1754">
            <v>119.01</v>
          </cell>
          <cell r="Q1754">
            <v>4.5400999999999998</v>
          </cell>
        </row>
        <row r="1755">
          <cell r="K1755">
            <v>121.79</v>
          </cell>
          <cell r="Q1755">
            <v>4.4757999999999996</v>
          </cell>
        </row>
        <row r="1756">
          <cell r="K1756">
            <v>120.44</v>
          </cell>
          <cell r="Q1756">
            <v>4.5110999999999999</v>
          </cell>
        </row>
        <row r="1757">
          <cell r="K1757">
            <v>122.85</v>
          </cell>
          <cell r="Q1757">
            <v>4.4028999999999998</v>
          </cell>
        </row>
        <row r="1758">
          <cell r="K1758">
            <v>121.81</v>
          </cell>
          <cell r="Q1758">
            <v>4.4706000000000001</v>
          </cell>
        </row>
        <row r="1759">
          <cell r="K1759">
            <v>119.45</v>
          </cell>
          <cell r="Q1759">
            <v>4.5750000000000002</v>
          </cell>
        </row>
        <row r="1760">
          <cell r="K1760">
            <v>120.87</v>
          </cell>
          <cell r="Q1760">
            <v>4.5243000000000002</v>
          </cell>
        </row>
        <row r="1761">
          <cell r="K1761">
            <v>122.14</v>
          </cell>
          <cell r="Q1761">
            <v>4.6147999999999998</v>
          </cell>
        </row>
        <row r="1762">
          <cell r="K1762">
            <v>123.83</v>
          </cell>
          <cell r="Q1762">
            <v>4.5757000000000003</v>
          </cell>
        </row>
        <row r="1763">
          <cell r="K1763">
            <v>122.6</v>
          </cell>
          <cell r="Q1763">
            <v>4.4870999999999999</v>
          </cell>
        </row>
        <row r="1764">
          <cell r="K1764">
            <v>122.54</v>
          </cell>
          <cell r="Q1764">
            <v>4.5404</v>
          </cell>
        </row>
        <row r="1765">
          <cell r="K1765">
            <v>123.35</v>
          </cell>
          <cell r="Q1765">
            <v>4.5880999999999998</v>
          </cell>
        </row>
        <row r="1766">
          <cell r="K1766">
            <v>121.96</v>
          </cell>
          <cell r="Q1766">
            <v>4.6516000000000002</v>
          </cell>
        </row>
        <row r="1767">
          <cell r="K1767">
            <v>123.66</v>
          </cell>
          <cell r="Q1767">
            <v>4.6054000000000004</v>
          </cell>
        </row>
        <row r="1768">
          <cell r="K1768">
            <v>123.75</v>
          </cell>
          <cell r="Q1768">
            <v>4.6032000000000002</v>
          </cell>
        </row>
        <row r="1769">
          <cell r="K1769">
            <v>122.69</v>
          </cell>
          <cell r="Q1769">
            <v>4.6336000000000004</v>
          </cell>
        </row>
        <row r="1770">
          <cell r="K1770">
            <v>122.42</v>
          </cell>
          <cell r="Q1770">
            <v>4.5814000000000004</v>
          </cell>
        </row>
        <row r="1771">
          <cell r="K1771">
            <v>120.76</v>
          </cell>
          <cell r="Q1771">
            <v>4.6452</v>
          </cell>
        </row>
        <row r="1772">
          <cell r="K1772">
            <v>120.26</v>
          </cell>
          <cell r="Q1772">
            <v>4.6486000000000001</v>
          </cell>
        </row>
        <row r="1773">
          <cell r="K1773">
            <v>120.75</v>
          </cell>
          <cell r="Q1773">
            <v>4.6087999999999996</v>
          </cell>
        </row>
        <row r="1774">
          <cell r="K1774">
            <v>118.46</v>
          </cell>
          <cell r="Q1774">
            <v>4.5987</v>
          </cell>
        </row>
        <row r="1775">
          <cell r="K1775">
            <v>118.21</v>
          </cell>
          <cell r="Q1775">
            <v>4.5362999999999998</v>
          </cell>
        </row>
        <row r="1776">
          <cell r="K1776">
            <v>118.33</v>
          </cell>
          <cell r="Q1776">
            <v>4.5175000000000001</v>
          </cell>
        </row>
        <row r="1777">
          <cell r="K1777">
            <v>116.45</v>
          </cell>
          <cell r="Q1777">
            <v>4.5358999999999998</v>
          </cell>
        </row>
        <row r="1778">
          <cell r="K1778">
            <v>117.17</v>
          </cell>
          <cell r="Q1778">
            <v>4.4499000000000004</v>
          </cell>
        </row>
        <row r="1779">
          <cell r="K1779">
            <v>114.75</v>
          </cell>
          <cell r="Q1779">
            <v>4.4405000000000001</v>
          </cell>
        </row>
        <row r="1780">
          <cell r="K1780">
            <v>114.29</v>
          </cell>
          <cell r="Q1780">
            <v>4.4450000000000003</v>
          </cell>
        </row>
        <row r="1781">
          <cell r="K1781">
            <v>115.13</v>
          </cell>
          <cell r="Q1781">
            <v>4.3743999999999996</v>
          </cell>
        </row>
        <row r="1782">
          <cell r="K1782">
            <v>114.52</v>
          </cell>
          <cell r="Q1782">
            <v>4.4013999999999998</v>
          </cell>
        </row>
        <row r="1783">
          <cell r="K1783">
            <v>116.72</v>
          </cell>
          <cell r="Q1783">
            <v>4.3105000000000002</v>
          </cell>
        </row>
        <row r="1784">
          <cell r="K1784">
            <v>116.42</v>
          </cell>
          <cell r="Q1784">
            <v>4.2933000000000003</v>
          </cell>
        </row>
        <row r="1785">
          <cell r="K1785">
            <v>117.78</v>
          </cell>
          <cell r="Q1785">
            <v>4.3247999999999998</v>
          </cell>
        </row>
        <row r="1786">
          <cell r="K1786">
            <v>117.55</v>
          </cell>
          <cell r="Q1786">
            <v>4.3018999999999998</v>
          </cell>
        </row>
        <row r="1787">
          <cell r="K1787">
            <v>117.45</v>
          </cell>
          <cell r="Q1787">
            <v>4.3845000000000001</v>
          </cell>
        </row>
        <row r="1788">
          <cell r="K1788">
            <v>112.78</v>
          </cell>
          <cell r="Q1788">
            <v>4.3733000000000004</v>
          </cell>
        </row>
        <row r="1789">
          <cell r="K1789">
            <v>112.51</v>
          </cell>
          <cell r="Q1789">
            <v>4.4244000000000003</v>
          </cell>
        </row>
        <row r="1790">
          <cell r="K1790">
            <v>110.82</v>
          </cell>
          <cell r="Q1790">
            <v>4.4157000000000002</v>
          </cell>
        </row>
        <row r="1791">
          <cell r="K1791">
            <v>108.17</v>
          </cell>
          <cell r="Q1791">
            <v>4.4119999999999999</v>
          </cell>
        </row>
        <row r="1792">
          <cell r="K1792">
            <v>108.44</v>
          </cell>
          <cell r="Q1792">
            <v>4.2365000000000004</v>
          </cell>
        </row>
        <row r="1793">
          <cell r="K1793">
            <v>110.09</v>
          </cell>
          <cell r="Q1793">
            <v>4.2263999999999999</v>
          </cell>
        </row>
        <row r="1794">
          <cell r="K1794">
            <v>108.31</v>
          </cell>
          <cell r="Q1794">
            <v>4.1628999999999996</v>
          </cell>
        </row>
        <row r="1795">
          <cell r="K1795">
            <v>107.34</v>
          </cell>
          <cell r="Q1795">
            <v>4.0633999999999997</v>
          </cell>
        </row>
        <row r="1796">
          <cell r="K1796">
            <v>107.13</v>
          </cell>
          <cell r="Q1796">
            <v>4.0735000000000001</v>
          </cell>
        </row>
        <row r="1797">
          <cell r="K1797">
            <v>106.38</v>
          </cell>
          <cell r="Q1797">
            <v>4.1355000000000004</v>
          </cell>
        </row>
        <row r="1798">
          <cell r="K1798">
            <v>107.84</v>
          </cell>
          <cell r="Q1798">
            <v>4.0391000000000004</v>
          </cell>
        </row>
        <row r="1799">
          <cell r="K1799">
            <v>108.13</v>
          </cell>
          <cell r="Q1799">
            <v>4.0030000000000001</v>
          </cell>
        </row>
        <row r="1800">
          <cell r="K1800">
            <v>109.79</v>
          </cell>
          <cell r="Q1800">
            <v>3.9950999999999999</v>
          </cell>
        </row>
        <row r="1801">
          <cell r="K1801">
            <v>111.42</v>
          </cell>
          <cell r="Q1801">
            <v>3.9672000000000001</v>
          </cell>
        </row>
        <row r="1802">
          <cell r="K1802">
            <v>108.47</v>
          </cell>
          <cell r="Q1802">
            <v>4.0216000000000003</v>
          </cell>
        </row>
        <row r="1803">
          <cell r="K1803">
            <v>108.17</v>
          </cell>
          <cell r="Q1803">
            <v>4.0324</v>
          </cell>
        </row>
        <row r="1804">
          <cell r="K1804">
            <v>107.4</v>
          </cell>
          <cell r="Q1804">
            <v>4.0942999999999996</v>
          </cell>
        </row>
        <row r="1805">
          <cell r="K1805">
            <v>108.35</v>
          </cell>
          <cell r="Q1805">
            <v>4.1551</v>
          </cell>
        </row>
        <row r="1806">
          <cell r="K1806">
            <v>108.42</v>
          </cell>
          <cell r="Q1806">
            <v>4.0450999999999997</v>
          </cell>
        </row>
        <row r="1807">
          <cell r="K1807">
            <v>110.44</v>
          </cell>
          <cell r="Q1807">
            <v>4.0339</v>
          </cell>
        </row>
        <row r="1808">
          <cell r="K1808">
            <v>109.5</v>
          </cell>
          <cell r="Q1808">
            <v>4.0052000000000003</v>
          </cell>
        </row>
        <row r="1809">
          <cell r="K1809">
            <v>110.73</v>
          </cell>
          <cell r="Q1809">
            <v>4.0406000000000004</v>
          </cell>
        </row>
        <row r="1810">
          <cell r="K1810">
            <v>108.12</v>
          </cell>
          <cell r="Q1810">
            <v>4.0431999999999997</v>
          </cell>
        </row>
        <row r="1811">
          <cell r="K1811">
            <v>107.51</v>
          </cell>
          <cell r="Q1811">
            <v>4.1185999999999998</v>
          </cell>
        </row>
        <row r="1812">
          <cell r="K1812">
            <v>107.51</v>
          </cell>
          <cell r="Q1812">
            <v>4.0834999999999999</v>
          </cell>
        </row>
        <row r="1813">
          <cell r="K1813">
            <v>107.89</v>
          </cell>
          <cell r="Q1813">
            <v>4.1294000000000004</v>
          </cell>
        </row>
        <row r="1814">
          <cell r="K1814">
            <v>106.92</v>
          </cell>
          <cell r="Q1814">
            <v>4.0320999999999998</v>
          </cell>
        </row>
        <row r="1815">
          <cell r="K1815">
            <v>106.23</v>
          </cell>
          <cell r="Q1815">
            <v>4.0092999999999996</v>
          </cell>
        </row>
        <row r="1816">
          <cell r="K1816">
            <v>107.71</v>
          </cell>
          <cell r="Q1816">
            <v>4.0092999999999996</v>
          </cell>
        </row>
        <row r="1817">
          <cell r="K1817">
            <v>107.99</v>
          </cell>
          <cell r="Q1817">
            <v>4.0235000000000003</v>
          </cell>
        </row>
        <row r="1818">
          <cell r="K1818">
            <v>105.94</v>
          </cell>
          <cell r="Q1818">
            <v>3.9872999999999998</v>
          </cell>
        </row>
        <row r="1819">
          <cell r="K1819">
            <v>106.93</v>
          </cell>
          <cell r="Q1819">
            <v>3.9615999999999998</v>
          </cell>
        </row>
        <row r="1820">
          <cell r="K1820">
            <v>107.31</v>
          </cell>
          <cell r="Q1820">
            <v>4.0167999999999999</v>
          </cell>
        </row>
        <row r="1821">
          <cell r="K1821">
            <v>107.44</v>
          </cell>
          <cell r="Q1821">
            <v>4.0271999999999997</v>
          </cell>
        </row>
        <row r="1822">
          <cell r="K1822">
            <v>106.75</v>
          </cell>
          <cell r="Q1822">
            <v>3.9508000000000001</v>
          </cell>
        </row>
        <row r="1823">
          <cell r="K1823">
            <v>105.77</v>
          </cell>
          <cell r="Q1823">
            <v>3.9876999999999998</v>
          </cell>
        </row>
        <row r="1824">
          <cell r="K1824">
            <v>102.39</v>
          </cell>
          <cell r="Q1824">
            <v>4.0018000000000002</v>
          </cell>
        </row>
        <row r="1825">
          <cell r="K1825">
            <v>102.09</v>
          </cell>
          <cell r="Q1825">
            <v>4.0067000000000004</v>
          </cell>
        </row>
        <row r="1826">
          <cell r="K1826">
            <v>103.83</v>
          </cell>
          <cell r="Q1826">
            <v>3.9809999999999999</v>
          </cell>
        </row>
        <row r="1827">
          <cell r="K1827">
            <v>103.95</v>
          </cell>
          <cell r="Q1827">
            <v>3.9443999999999999</v>
          </cell>
        </row>
        <row r="1828">
          <cell r="K1828">
            <v>104.02</v>
          </cell>
          <cell r="Q1828">
            <v>3.8184</v>
          </cell>
        </row>
        <row r="1829">
          <cell r="K1829">
            <v>103.28</v>
          </cell>
          <cell r="Q1829">
            <v>3.8071999999999999</v>
          </cell>
        </row>
        <row r="1830">
          <cell r="K1830">
            <v>104.96</v>
          </cell>
          <cell r="Q1830">
            <v>3.8721000000000001</v>
          </cell>
        </row>
        <row r="1831">
          <cell r="K1831">
            <v>104.2</v>
          </cell>
          <cell r="Q1831">
            <v>3.8765000000000001</v>
          </cell>
        </row>
        <row r="1832">
          <cell r="K1832">
            <v>102.9</v>
          </cell>
          <cell r="Q1832">
            <v>3.8792</v>
          </cell>
        </row>
        <row r="1833">
          <cell r="K1833">
            <v>102.62</v>
          </cell>
          <cell r="Q1833">
            <v>3.8515999999999999</v>
          </cell>
        </row>
        <row r="1834">
          <cell r="K1834">
            <v>101.36</v>
          </cell>
          <cell r="Q1834">
            <v>3.9142000000000001</v>
          </cell>
        </row>
        <row r="1835">
          <cell r="K1835">
            <v>100.91</v>
          </cell>
          <cell r="Q1835">
            <v>3.8858999999999999</v>
          </cell>
        </row>
        <row r="1836">
          <cell r="K1836">
            <v>101.93</v>
          </cell>
          <cell r="Q1836">
            <v>3.8374000000000001</v>
          </cell>
        </row>
        <row r="1837">
          <cell r="K1837">
            <v>101.6</v>
          </cell>
          <cell r="Q1837">
            <v>3.8269000000000002</v>
          </cell>
        </row>
        <row r="1838">
          <cell r="K1838">
            <v>101.99</v>
          </cell>
          <cell r="Q1838">
            <v>3.78</v>
          </cell>
        </row>
        <row r="1839">
          <cell r="K1839">
            <v>101.74</v>
          </cell>
          <cell r="Q1839">
            <v>3.7631999999999999</v>
          </cell>
        </row>
        <row r="1840">
          <cell r="K1840">
            <v>102.28</v>
          </cell>
          <cell r="Q1840">
            <v>3.8012000000000001</v>
          </cell>
        </row>
        <row r="1841">
          <cell r="K1841">
            <v>100.71</v>
          </cell>
          <cell r="Q1841">
            <v>3.7888999999999999</v>
          </cell>
        </row>
        <row r="1842">
          <cell r="K1842">
            <v>99.7</v>
          </cell>
          <cell r="Q1842">
            <v>3.8035000000000001</v>
          </cell>
        </row>
        <row r="1843">
          <cell r="K1843">
            <v>99.67</v>
          </cell>
          <cell r="Q1843">
            <v>3.7940999999999998</v>
          </cell>
        </row>
        <row r="1844">
          <cell r="K1844">
            <v>100.92</v>
          </cell>
          <cell r="Q1844">
            <v>3.8142999999999998</v>
          </cell>
        </row>
        <row r="1845">
          <cell r="K1845">
            <v>100.5</v>
          </cell>
          <cell r="Q1845">
            <v>3.7557</v>
          </cell>
        </row>
        <row r="1846">
          <cell r="K1846">
            <v>100.52</v>
          </cell>
          <cell r="Q1846">
            <v>3.7181000000000002</v>
          </cell>
        </row>
        <row r="1847">
          <cell r="K1847">
            <v>100.52</v>
          </cell>
          <cell r="Q1847">
            <v>3.7168999999999999</v>
          </cell>
        </row>
        <row r="1848">
          <cell r="K1848">
            <v>101.18</v>
          </cell>
          <cell r="Q1848">
            <v>3.7635000000000001</v>
          </cell>
        </row>
        <row r="1849">
          <cell r="K1849">
            <v>102.31</v>
          </cell>
          <cell r="Q1849">
            <v>3.7479</v>
          </cell>
        </row>
        <row r="1850">
          <cell r="K1850">
            <v>101.16</v>
          </cell>
          <cell r="Q1850">
            <v>3.7486000000000002</v>
          </cell>
        </row>
        <row r="1851">
          <cell r="K1851">
            <v>101.44</v>
          </cell>
          <cell r="Q1851">
            <v>3.7486000000000002</v>
          </cell>
        </row>
        <row r="1852">
          <cell r="K1852">
            <v>101.15</v>
          </cell>
          <cell r="Q1852">
            <v>3.7732000000000001</v>
          </cell>
        </row>
        <row r="1853">
          <cell r="K1853">
            <v>98.25</v>
          </cell>
          <cell r="Q1853">
            <v>3.8153999999999999</v>
          </cell>
        </row>
        <row r="1854">
          <cell r="K1854">
            <v>96.97</v>
          </cell>
          <cell r="Q1854">
            <v>3.7725</v>
          </cell>
        </row>
        <row r="1855">
          <cell r="K1855">
            <v>96.77</v>
          </cell>
          <cell r="Q1855">
            <v>3.7829000000000002</v>
          </cell>
        </row>
        <row r="1856">
          <cell r="K1856">
            <v>95.53</v>
          </cell>
          <cell r="Q1856">
            <v>3.7721</v>
          </cell>
        </row>
        <row r="1857">
          <cell r="K1857">
            <v>95.37</v>
          </cell>
          <cell r="Q1857">
            <v>3.6640000000000001</v>
          </cell>
        </row>
        <row r="1858">
          <cell r="K1858">
            <v>96.16</v>
          </cell>
          <cell r="Q1858">
            <v>3.6162000000000001</v>
          </cell>
        </row>
        <row r="1859">
          <cell r="K1859">
            <v>96.66</v>
          </cell>
          <cell r="Q1859">
            <v>3.6088</v>
          </cell>
        </row>
        <row r="1860">
          <cell r="K1860">
            <v>96.24</v>
          </cell>
          <cell r="Q1860">
            <v>3.5625</v>
          </cell>
        </row>
        <row r="1861">
          <cell r="K1861">
            <v>97.74</v>
          </cell>
          <cell r="Q1861">
            <v>3.6153</v>
          </cell>
        </row>
        <row r="1862">
          <cell r="K1862">
            <v>95.85</v>
          </cell>
          <cell r="Q1862">
            <v>3.6453000000000002</v>
          </cell>
        </row>
        <row r="1863">
          <cell r="K1863">
            <v>96.25</v>
          </cell>
          <cell r="Q1863">
            <v>3.6642000000000001</v>
          </cell>
        </row>
        <row r="1864">
          <cell r="K1864">
            <v>97.82</v>
          </cell>
          <cell r="Q1864">
            <v>3.6482999999999999</v>
          </cell>
        </row>
        <row r="1865">
          <cell r="K1865">
            <v>97.08</v>
          </cell>
          <cell r="Q1865">
            <v>3.7052</v>
          </cell>
        </row>
        <row r="1866">
          <cell r="K1866">
            <v>96.79</v>
          </cell>
          <cell r="Q1866">
            <v>3.6335000000000002</v>
          </cell>
        </row>
        <row r="1867">
          <cell r="K1867">
            <v>96.98</v>
          </cell>
          <cell r="Q1867">
            <v>3.6486999999999998</v>
          </cell>
        </row>
        <row r="1868">
          <cell r="K1868">
            <v>96.04</v>
          </cell>
          <cell r="Q1868">
            <v>3.7082000000000002</v>
          </cell>
        </row>
        <row r="1869">
          <cell r="K1869">
            <v>97.42</v>
          </cell>
          <cell r="Q1869">
            <v>3.6802000000000001</v>
          </cell>
        </row>
        <row r="1870">
          <cell r="K1870">
            <v>98.31</v>
          </cell>
          <cell r="Q1870">
            <v>3.6692</v>
          </cell>
        </row>
        <row r="1871">
          <cell r="K1871">
            <v>98.82</v>
          </cell>
          <cell r="Q1871">
            <v>3.6764000000000001</v>
          </cell>
        </row>
        <row r="1872">
          <cell r="K1872">
            <v>97.68</v>
          </cell>
          <cell r="Q1872">
            <v>3.6406999999999998</v>
          </cell>
        </row>
        <row r="1873">
          <cell r="K1873">
            <v>92.12</v>
          </cell>
          <cell r="Q1873">
            <v>3.6930000000000001</v>
          </cell>
        </row>
        <row r="1874">
          <cell r="K1874">
            <v>92.61</v>
          </cell>
          <cell r="Q1874">
            <v>3.7267999999999999</v>
          </cell>
        </row>
        <row r="1875">
          <cell r="K1875">
            <v>92.39</v>
          </cell>
          <cell r="Q1875">
            <v>3.7461000000000002</v>
          </cell>
        </row>
        <row r="1876">
          <cell r="K1876">
            <v>96.62</v>
          </cell>
          <cell r="Q1876">
            <v>3.7029000000000001</v>
          </cell>
        </row>
        <row r="1877">
          <cell r="K1877">
            <v>98.53</v>
          </cell>
          <cell r="Q1877">
            <v>3.4921000000000002</v>
          </cell>
        </row>
        <row r="1878">
          <cell r="K1878">
            <v>97.7</v>
          </cell>
          <cell r="Q1878">
            <v>3.5106999999999999</v>
          </cell>
        </row>
        <row r="1879">
          <cell r="K1879">
            <v>97.59</v>
          </cell>
          <cell r="Q1879">
            <v>3.5024000000000002</v>
          </cell>
        </row>
        <row r="1880">
          <cell r="K1880">
            <v>96.47</v>
          </cell>
          <cell r="Q1880">
            <v>3.6627000000000001</v>
          </cell>
        </row>
        <row r="1881">
          <cell r="K1881">
            <v>95.72</v>
          </cell>
          <cell r="Q1881">
            <v>3.7351000000000001</v>
          </cell>
        </row>
        <row r="1882">
          <cell r="K1882">
            <v>95.07</v>
          </cell>
          <cell r="Q1882">
            <v>3.7037</v>
          </cell>
        </row>
        <row r="1883">
          <cell r="K1883">
            <v>93.8</v>
          </cell>
          <cell r="Q1883">
            <v>3.6995</v>
          </cell>
        </row>
        <row r="1884">
          <cell r="K1884">
            <v>92.5</v>
          </cell>
          <cell r="Q1884">
            <v>3.657</v>
          </cell>
        </row>
        <row r="1885">
          <cell r="K1885">
            <v>93.48</v>
          </cell>
          <cell r="Q1885">
            <v>3.6286</v>
          </cell>
        </row>
        <row r="1886">
          <cell r="K1886">
            <v>92.31</v>
          </cell>
          <cell r="Q1886">
            <v>3.6040000000000001</v>
          </cell>
        </row>
        <row r="1887">
          <cell r="K1887">
            <v>92.82</v>
          </cell>
          <cell r="Q1887">
            <v>3.5558000000000001</v>
          </cell>
        </row>
        <row r="1888">
          <cell r="K1888">
            <v>92.7</v>
          </cell>
          <cell r="Q1888">
            <v>3.5065</v>
          </cell>
        </row>
        <row r="1889">
          <cell r="K1889">
            <v>92.74</v>
          </cell>
          <cell r="Q1889">
            <v>3.5436999999999999</v>
          </cell>
        </row>
        <row r="1890">
          <cell r="K1890">
            <v>92.74</v>
          </cell>
          <cell r="Q1890">
            <v>3.4992999999999999</v>
          </cell>
        </row>
        <row r="1891">
          <cell r="K1891">
            <v>92.78</v>
          </cell>
          <cell r="Q1891">
            <v>3.5186999999999999</v>
          </cell>
        </row>
        <row r="1892">
          <cell r="K1892">
            <v>92.16</v>
          </cell>
          <cell r="Q1892">
            <v>3.5141</v>
          </cell>
        </row>
        <row r="1893">
          <cell r="K1893">
            <v>89.32</v>
          </cell>
          <cell r="Q1893">
            <v>3.5156000000000001</v>
          </cell>
        </row>
        <row r="1894">
          <cell r="K1894">
            <v>86.45</v>
          </cell>
          <cell r="Q1894">
            <v>3.5156000000000001</v>
          </cell>
        </row>
        <row r="1895">
          <cell r="K1895">
            <v>82.66</v>
          </cell>
          <cell r="Q1895">
            <v>3.5171999999999999</v>
          </cell>
        </row>
        <row r="1896">
          <cell r="K1896">
            <v>80.56</v>
          </cell>
          <cell r="Q1896">
            <v>3.4935999999999998</v>
          </cell>
        </row>
        <row r="1897">
          <cell r="K1897">
            <v>84.1</v>
          </cell>
          <cell r="Q1897">
            <v>3.3860000000000001</v>
          </cell>
        </row>
        <row r="1898">
          <cell r="K1898">
            <v>86.28</v>
          </cell>
          <cell r="Q1898">
            <v>3.2772000000000001</v>
          </cell>
        </row>
        <row r="1899">
          <cell r="K1899">
            <v>86.89</v>
          </cell>
          <cell r="Q1899">
            <v>3.1335000000000002</v>
          </cell>
        </row>
        <row r="1900">
          <cell r="K1900">
            <v>85.74</v>
          </cell>
          <cell r="Q1900">
            <v>3.0539000000000001</v>
          </cell>
        </row>
        <row r="1901">
          <cell r="K1901">
            <v>83.38</v>
          </cell>
          <cell r="Q1901">
            <v>3.1880999999999999</v>
          </cell>
        </row>
        <row r="1902">
          <cell r="K1902">
            <v>85.11</v>
          </cell>
          <cell r="Q1902">
            <v>3.2707000000000002</v>
          </cell>
        </row>
        <row r="1903">
          <cell r="K1903">
            <v>85.7</v>
          </cell>
          <cell r="Q1903">
            <v>3.2938999999999998</v>
          </cell>
        </row>
        <row r="1904">
          <cell r="K1904">
            <v>84.78</v>
          </cell>
          <cell r="Q1904">
            <v>3.2503000000000002</v>
          </cell>
        </row>
        <row r="1905">
          <cell r="K1905">
            <v>87.86</v>
          </cell>
          <cell r="Q1905">
            <v>3.1608000000000001</v>
          </cell>
        </row>
        <row r="1906">
          <cell r="K1906">
            <v>86.95</v>
          </cell>
          <cell r="Q1906">
            <v>3.2263999999999999</v>
          </cell>
        </row>
        <row r="1907">
          <cell r="K1907">
            <v>87.1</v>
          </cell>
          <cell r="Q1907">
            <v>3.2488000000000001</v>
          </cell>
        </row>
        <row r="1908">
          <cell r="K1908">
            <v>86.12</v>
          </cell>
          <cell r="Q1908">
            <v>3.2139000000000002</v>
          </cell>
        </row>
        <row r="1909">
          <cell r="K1909">
            <v>85.73</v>
          </cell>
          <cell r="Q1909">
            <v>3.3306</v>
          </cell>
        </row>
        <row r="1910">
          <cell r="K1910">
            <v>87.98</v>
          </cell>
          <cell r="Q1910">
            <v>3.2961</v>
          </cell>
        </row>
        <row r="1911">
          <cell r="K1911">
            <v>89.79</v>
          </cell>
          <cell r="Q1911">
            <v>3.3018000000000001</v>
          </cell>
        </row>
        <row r="1912">
          <cell r="K1912">
            <v>89.72</v>
          </cell>
          <cell r="Q1912">
            <v>3.2646999999999999</v>
          </cell>
        </row>
        <row r="1913">
          <cell r="K1913">
            <v>87.78</v>
          </cell>
          <cell r="Q1913">
            <v>3.2498999999999998</v>
          </cell>
        </row>
        <row r="1914">
          <cell r="K1914">
            <v>88.25</v>
          </cell>
          <cell r="Q1914">
            <v>3.3351999999999999</v>
          </cell>
        </row>
        <row r="1915">
          <cell r="K1915">
            <v>86.67</v>
          </cell>
          <cell r="Q1915">
            <v>3.4037999999999999</v>
          </cell>
        </row>
        <row r="1916">
          <cell r="K1916">
            <v>85.68</v>
          </cell>
          <cell r="Q1916">
            <v>3.4011999999999998</v>
          </cell>
        </row>
        <row r="1917">
          <cell r="K1917">
            <v>84.83</v>
          </cell>
          <cell r="Q1917">
            <v>3.3275999999999999</v>
          </cell>
        </row>
        <row r="1918">
          <cell r="K1918">
            <v>86.59</v>
          </cell>
          <cell r="Q1918">
            <v>3.3454000000000002</v>
          </cell>
        </row>
        <row r="1919">
          <cell r="K1919">
            <v>84.97</v>
          </cell>
          <cell r="Q1919">
            <v>3.2854999999999999</v>
          </cell>
        </row>
        <row r="1920">
          <cell r="K1920">
            <v>86.55</v>
          </cell>
          <cell r="Q1920">
            <v>3.2480000000000002</v>
          </cell>
        </row>
        <row r="1921">
          <cell r="K1921">
            <v>88.41</v>
          </cell>
          <cell r="Q1921">
            <v>3.2158000000000002</v>
          </cell>
        </row>
        <row r="1922">
          <cell r="K1922">
            <v>90.4</v>
          </cell>
          <cell r="Q1922">
            <v>3.2825000000000002</v>
          </cell>
        </row>
        <row r="1923">
          <cell r="K1923">
            <v>91.9</v>
          </cell>
          <cell r="Q1923">
            <v>3.2210999999999999</v>
          </cell>
        </row>
        <row r="1924">
          <cell r="K1924">
            <v>93.71</v>
          </cell>
          <cell r="Q1924">
            <v>3.2810000000000001</v>
          </cell>
        </row>
        <row r="1925">
          <cell r="K1925">
            <v>93.39</v>
          </cell>
          <cell r="Q1925">
            <v>3.4125999999999999</v>
          </cell>
        </row>
        <row r="1926">
          <cell r="K1926">
            <v>95.11</v>
          </cell>
          <cell r="Q1926">
            <v>3.4893999999999998</v>
          </cell>
        </row>
        <row r="1927">
          <cell r="K1927">
            <v>97.05</v>
          </cell>
          <cell r="Q1927">
            <v>3.5472999999999999</v>
          </cell>
        </row>
        <row r="1928">
          <cell r="K1928">
            <v>97.04</v>
          </cell>
          <cell r="Q1928">
            <v>3.6172</v>
          </cell>
        </row>
        <row r="1929">
          <cell r="K1929">
            <v>95.26</v>
          </cell>
          <cell r="Q1929">
            <v>3.6048</v>
          </cell>
        </row>
        <row r="1930">
          <cell r="K1930">
            <v>93.8</v>
          </cell>
          <cell r="Q1930">
            <v>3.6711999999999998</v>
          </cell>
        </row>
        <row r="1931">
          <cell r="K1931">
            <v>92.91</v>
          </cell>
          <cell r="Q1931">
            <v>3.7461000000000002</v>
          </cell>
        </row>
        <row r="1932">
          <cell r="K1932">
            <v>94.26</v>
          </cell>
          <cell r="Q1932">
            <v>3.7456999999999998</v>
          </cell>
        </row>
        <row r="1933">
          <cell r="K1933">
            <v>92.94</v>
          </cell>
          <cell r="Q1933">
            <v>3.677</v>
          </cell>
        </row>
        <row r="1934">
          <cell r="K1934">
            <v>92.71</v>
          </cell>
          <cell r="Q1934">
            <v>3.6206</v>
          </cell>
        </row>
        <row r="1935">
          <cell r="K1935">
            <v>93.74</v>
          </cell>
          <cell r="Q1935">
            <v>3.5863</v>
          </cell>
        </row>
        <row r="1936">
          <cell r="K1936">
            <v>93.41</v>
          </cell>
          <cell r="Q1936">
            <v>3.6383999999999999</v>
          </cell>
        </row>
        <row r="1937">
          <cell r="K1937">
            <v>97.01</v>
          </cell>
          <cell r="Q1937">
            <v>3.5874000000000001</v>
          </cell>
        </row>
        <row r="1938">
          <cell r="K1938">
            <v>96.92</v>
          </cell>
          <cell r="Q1938">
            <v>3.5785999999999998</v>
          </cell>
        </row>
        <row r="1939">
          <cell r="K1939">
            <v>95.17</v>
          </cell>
          <cell r="Q1939">
            <v>3.6183000000000001</v>
          </cell>
        </row>
        <row r="1940">
          <cell r="K1940">
            <v>90.24</v>
          </cell>
          <cell r="Q1940">
            <v>3.6055999999999999</v>
          </cell>
        </row>
        <row r="1941">
          <cell r="K1941">
            <v>90.1</v>
          </cell>
          <cell r="Q1941">
            <v>3.7444999999999999</v>
          </cell>
        </row>
        <row r="1942">
          <cell r="K1942">
            <v>90.52</v>
          </cell>
          <cell r="Q1942">
            <v>3.7410999999999999</v>
          </cell>
        </row>
        <row r="1943">
          <cell r="K1943">
            <v>89.35</v>
          </cell>
          <cell r="Q1943">
            <v>3.6735000000000002</v>
          </cell>
        </row>
        <row r="1944">
          <cell r="K1944">
            <v>89.1</v>
          </cell>
          <cell r="Q1944">
            <v>3.4832000000000001</v>
          </cell>
        </row>
        <row r="1945">
          <cell r="K1945">
            <v>88.7</v>
          </cell>
          <cell r="Q1945">
            <v>3.4777999999999998</v>
          </cell>
        </row>
        <row r="1946">
          <cell r="K1946">
            <v>88.19</v>
          </cell>
          <cell r="Q1946">
            <v>3.4940000000000002</v>
          </cell>
        </row>
        <row r="1947">
          <cell r="K1947">
            <v>87.21</v>
          </cell>
          <cell r="Q1947">
            <v>3.4489000000000001</v>
          </cell>
        </row>
        <row r="1948">
          <cell r="K1948">
            <v>85.98</v>
          </cell>
          <cell r="Q1948">
            <v>3.4392</v>
          </cell>
        </row>
        <row r="1949">
          <cell r="K1949">
            <v>86.17</v>
          </cell>
          <cell r="Q1949">
            <v>3.4238</v>
          </cell>
        </row>
        <row r="1950">
          <cell r="K1950">
            <v>84.84</v>
          </cell>
          <cell r="Q1950">
            <v>3.4041000000000001</v>
          </cell>
        </row>
        <row r="1951">
          <cell r="K1951">
            <v>84.37</v>
          </cell>
          <cell r="Q1951">
            <v>3.3662999999999998</v>
          </cell>
        </row>
        <row r="1952">
          <cell r="K1952">
            <v>83.95</v>
          </cell>
          <cell r="Q1952">
            <v>3.3188</v>
          </cell>
        </row>
        <row r="1953">
          <cell r="K1953">
            <v>83.78</v>
          </cell>
          <cell r="Q1953">
            <v>3.3260999999999998</v>
          </cell>
        </row>
        <row r="1954">
          <cell r="K1954">
            <v>84.35</v>
          </cell>
          <cell r="Q1954">
            <v>3.2747999999999999</v>
          </cell>
        </row>
        <row r="1955">
          <cell r="K1955">
            <v>85.1</v>
          </cell>
          <cell r="Q1955">
            <v>3.2566000000000002</v>
          </cell>
        </row>
        <row r="1956">
          <cell r="K1956">
            <v>87.11</v>
          </cell>
          <cell r="Q1956">
            <v>3.2404000000000002</v>
          </cell>
        </row>
        <row r="1957">
          <cell r="K1957">
            <v>87.04</v>
          </cell>
          <cell r="Q1957">
            <v>3.2339000000000002</v>
          </cell>
        </row>
        <row r="1958">
          <cell r="K1958">
            <v>86.74</v>
          </cell>
          <cell r="Q1958">
            <v>3.2559</v>
          </cell>
        </row>
        <row r="1959">
          <cell r="K1959">
            <v>85.11</v>
          </cell>
          <cell r="Q1959">
            <v>3.2848000000000002</v>
          </cell>
        </row>
        <row r="1960">
          <cell r="K1960">
            <v>84.8</v>
          </cell>
          <cell r="Q1960">
            <v>3.3624000000000001</v>
          </cell>
        </row>
        <row r="1961">
          <cell r="K1961">
            <v>84.63</v>
          </cell>
          <cell r="Q1961">
            <v>3.3597000000000001</v>
          </cell>
        </row>
        <row r="1962">
          <cell r="K1962">
            <v>84.5</v>
          </cell>
          <cell r="Q1962">
            <v>3.3481000000000001</v>
          </cell>
        </row>
        <row r="1963">
          <cell r="K1963">
            <v>83.95</v>
          </cell>
          <cell r="Q1963">
            <v>3.2852000000000001</v>
          </cell>
        </row>
        <row r="1964">
          <cell r="K1964">
            <v>84.4</v>
          </cell>
          <cell r="Q1964">
            <v>3.2732000000000001</v>
          </cell>
        </row>
        <row r="1965">
          <cell r="K1965">
            <v>82.08</v>
          </cell>
          <cell r="Q1965">
            <v>3.2667000000000002</v>
          </cell>
        </row>
        <row r="1966">
          <cell r="K1966">
            <v>79.2</v>
          </cell>
          <cell r="Q1966">
            <v>3.2616999999999998</v>
          </cell>
        </row>
        <row r="1967">
          <cell r="K1967">
            <v>78.31</v>
          </cell>
          <cell r="Q1967">
            <v>3.2404000000000002</v>
          </cell>
        </row>
        <row r="1968">
          <cell r="K1968">
            <v>77.290000000000006</v>
          </cell>
          <cell r="Q1968">
            <v>3.2578</v>
          </cell>
        </row>
        <row r="1969">
          <cell r="K1969">
            <v>75.599999999999994</v>
          </cell>
          <cell r="Q1969">
            <v>3.1682999999999999</v>
          </cell>
        </row>
        <row r="1970">
          <cell r="K1970">
            <v>77.540000000000006</v>
          </cell>
          <cell r="Q1970">
            <v>3.0571000000000002</v>
          </cell>
        </row>
        <row r="1971">
          <cell r="K1971">
            <v>77.45</v>
          </cell>
          <cell r="Q1971">
            <v>3.0226999999999999</v>
          </cell>
        </row>
        <row r="1972">
          <cell r="K1972">
            <v>77.28</v>
          </cell>
          <cell r="Q1972">
            <v>2.9834000000000001</v>
          </cell>
        </row>
        <row r="1973">
          <cell r="K1973">
            <v>76.88</v>
          </cell>
          <cell r="Q1973">
            <v>2.9180999999999999</v>
          </cell>
        </row>
        <row r="1974">
          <cell r="K1974">
            <v>76.41</v>
          </cell>
          <cell r="Q1974">
            <v>2.9929999999999999</v>
          </cell>
        </row>
        <row r="1975">
          <cell r="K1975">
            <v>78.91</v>
          </cell>
          <cell r="Q1975">
            <v>2.9895</v>
          </cell>
        </row>
        <row r="1976">
          <cell r="K1976">
            <v>77.33</v>
          </cell>
          <cell r="Q1976">
            <v>2.9830000000000001</v>
          </cell>
        </row>
        <row r="1977">
          <cell r="K1977">
            <v>75.430000000000007</v>
          </cell>
          <cell r="Q1977">
            <v>2.9674999999999998</v>
          </cell>
        </row>
        <row r="1978">
          <cell r="K1978">
            <v>75.489999999999995</v>
          </cell>
          <cell r="Q1978">
            <v>2.9493999999999998</v>
          </cell>
        </row>
        <row r="1979">
          <cell r="K1979">
            <v>77.06</v>
          </cell>
          <cell r="Q1979">
            <v>3.0459000000000001</v>
          </cell>
        </row>
        <row r="1980">
          <cell r="K1980">
            <v>78.77</v>
          </cell>
          <cell r="Q1980">
            <v>2.9849000000000001</v>
          </cell>
        </row>
        <row r="1981">
          <cell r="K1981">
            <v>78.8</v>
          </cell>
          <cell r="Q1981">
            <v>2.9116</v>
          </cell>
        </row>
        <row r="1982">
          <cell r="K1982">
            <v>78.34</v>
          </cell>
          <cell r="Q1982">
            <v>2.9138999999999999</v>
          </cell>
        </row>
        <row r="1983">
          <cell r="K1983">
            <v>78.97</v>
          </cell>
          <cell r="Q1983">
            <v>2.9744999999999999</v>
          </cell>
        </row>
        <row r="1984">
          <cell r="K1984">
            <v>78.510000000000005</v>
          </cell>
          <cell r="Q1984">
            <v>3.0405000000000002</v>
          </cell>
        </row>
        <row r="1985">
          <cell r="K1985">
            <v>78.2</v>
          </cell>
          <cell r="Q1985">
            <v>3.0415999999999999</v>
          </cell>
        </row>
        <row r="1986">
          <cell r="K1986">
            <v>78.97</v>
          </cell>
          <cell r="Q1986">
            <v>3.0238999999999998</v>
          </cell>
        </row>
        <row r="1987">
          <cell r="K1987">
            <v>78.209999999999994</v>
          </cell>
          <cell r="Q1987">
            <v>3.0482</v>
          </cell>
        </row>
        <row r="1988">
          <cell r="K1988">
            <v>74.83</v>
          </cell>
          <cell r="Q1988">
            <v>3.0305</v>
          </cell>
        </row>
        <row r="1989">
          <cell r="K1989">
            <v>73.08</v>
          </cell>
          <cell r="Q1989">
            <v>3.1168</v>
          </cell>
        </row>
        <row r="1990">
          <cell r="K1990">
            <v>73.86</v>
          </cell>
          <cell r="Q1990">
            <v>3.1475</v>
          </cell>
        </row>
        <row r="1991">
          <cell r="K1991">
            <v>74.81</v>
          </cell>
          <cell r="Q1991">
            <v>3.1172</v>
          </cell>
        </row>
        <row r="1992">
          <cell r="K1992">
            <v>76.27</v>
          </cell>
          <cell r="Q1992">
            <v>2.9824999999999999</v>
          </cell>
        </row>
        <row r="1993">
          <cell r="K1993">
            <v>73.849999999999994</v>
          </cell>
          <cell r="Q1993">
            <v>2.9127000000000001</v>
          </cell>
        </row>
        <row r="1994">
          <cell r="K1994">
            <v>75.42</v>
          </cell>
          <cell r="Q1994">
            <v>2.9438</v>
          </cell>
        </row>
        <row r="1995">
          <cell r="K1995">
            <v>74.11</v>
          </cell>
          <cell r="Q1995">
            <v>2.9817</v>
          </cell>
        </row>
        <row r="1996">
          <cell r="K1996">
            <v>74.099999999999994</v>
          </cell>
          <cell r="Q1996">
            <v>3.0398999999999998</v>
          </cell>
        </row>
        <row r="1997">
          <cell r="K1997">
            <v>73.61</v>
          </cell>
          <cell r="Q1997">
            <v>2.9434</v>
          </cell>
        </row>
        <row r="1998">
          <cell r="K1998">
            <v>71</v>
          </cell>
          <cell r="Q1998">
            <v>3.0059999999999998</v>
          </cell>
        </row>
        <row r="1999">
          <cell r="K1999">
            <v>69.989999999999995</v>
          </cell>
          <cell r="Q1999">
            <v>2.9538000000000002</v>
          </cell>
        </row>
        <row r="2000">
          <cell r="K2000">
            <v>68.790000000000006</v>
          </cell>
          <cell r="Q2000">
            <v>2.9533999999999998</v>
          </cell>
        </row>
        <row r="2001">
          <cell r="K2001">
            <v>70.040000000000006</v>
          </cell>
          <cell r="Q2001">
            <v>2.9339</v>
          </cell>
        </row>
        <row r="2002">
          <cell r="K2002">
            <v>69.06</v>
          </cell>
          <cell r="Q2002">
            <v>2.8298000000000001</v>
          </cell>
        </row>
        <row r="2003">
          <cell r="K2003">
            <v>70.16</v>
          </cell>
          <cell r="Q2003">
            <v>2.7896000000000001</v>
          </cell>
        </row>
        <row r="2004">
          <cell r="K2004">
            <v>72</v>
          </cell>
          <cell r="Q2004">
            <v>2.7418</v>
          </cell>
        </row>
        <row r="2005">
          <cell r="K2005">
            <v>73.09</v>
          </cell>
          <cell r="Q2005">
            <v>2.7915999999999999</v>
          </cell>
        </row>
        <row r="2006">
          <cell r="K2006">
            <v>71.709999999999994</v>
          </cell>
          <cell r="Q2006">
            <v>2.7524999999999999</v>
          </cell>
        </row>
        <row r="2007">
          <cell r="K2007">
            <v>72.260000000000005</v>
          </cell>
          <cell r="Q2007">
            <v>2.7964000000000002</v>
          </cell>
        </row>
        <row r="2008">
          <cell r="K2008">
            <v>75.52</v>
          </cell>
          <cell r="Q2008">
            <v>2.8696999999999999</v>
          </cell>
        </row>
        <row r="2009">
          <cell r="K2009">
            <v>75.03</v>
          </cell>
          <cell r="Q2009">
            <v>2.9131</v>
          </cell>
        </row>
        <row r="2010">
          <cell r="K2010">
            <v>76.03</v>
          </cell>
          <cell r="Q2010">
            <v>2.8580999999999999</v>
          </cell>
        </row>
        <row r="2011">
          <cell r="K2011">
            <v>77.12</v>
          </cell>
          <cell r="Q2011">
            <v>2.8801000000000001</v>
          </cell>
        </row>
        <row r="2012">
          <cell r="K2012">
            <v>76.94</v>
          </cell>
          <cell r="Q2012">
            <v>3.01</v>
          </cell>
        </row>
        <row r="2013">
          <cell r="K2013">
            <v>75.540000000000006</v>
          </cell>
          <cell r="Q2013">
            <v>2.9904999999999999</v>
          </cell>
        </row>
        <row r="2014">
          <cell r="K2014">
            <v>77.2</v>
          </cell>
          <cell r="Q2014">
            <v>3.0303</v>
          </cell>
        </row>
        <row r="2015">
          <cell r="K2015">
            <v>79.37</v>
          </cell>
          <cell r="Q2015">
            <v>3.0737999999999999</v>
          </cell>
        </row>
        <row r="2016">
          <cell r="K2016">
            <v>79.959999999999994</v>
          </cell>
          <cell r="Q2016">
            <v>3.0666000000000002</v>
          </cell>
        </row>
        <row r="2017">
          <cell r="K2017">
            <v>78.66</v>
          </cell>
          <cell r="Q2017">
            <v>3.0108000000000001</v>
          </cell>
        </row>
        <row r="2018">
          <cell r="K2018">
            <v>79.900000000000006</v>
          </cell>
          <cell r="Q2018">
            <v>3.077</v>
          </cell>
        </row>
        <row r="2019">
          <cell r="K2019">
            <v>81.61</v>
          </cell>
          <cell r="Q2019">
            <v>3.1634000000000002</v>
          </cell>
        </row>
        <row r="2020">
          <cell r="K2020">
            <v>78.95</v>
          </cell>
          <cell r="Q2020">
            <v>3.1869999999999998</v>
          </cell>
        </row>
        <row r="2021">
          <cell r="K2021">
            <v>80.09</v>
          </cell>
          <cell r="Q2021">
            <v>3.1351</v>
          </cell>
        </row>
        <row r="2022">
          <cell r="K2022">
            <v>79.319999999999993</v>
          </cell>
          <cell r="Q2022">
            <v>3.1846000000000001</v>
          </cell>
        </row>
        <row r="2023">
          <cell r="K2023">
            <v>80</v>
          </cell>
          <cell r="Q2023">
            <v>3.2526999999999999</v>
          </cell>
        </row>
        <row r="2024">
          <cell r="K2024">
            <v>78.86</v>
          </cell>
          <cell r="Q2024">
            <v>3.1467000000000001</v>
          </cell>
        </row>
        <row r="2025">
          <cell r="K2025">
            <v>80.12</v>
          </cell>
          <cell r="Q2025">
            <v>3.1920999999999999</v>
          </cell>
        </row>
        <row r="2026">
          <cell r="K2026">
            <v>79.5</v>
          </cell>
          <cell r="Q2026">
            <v>3.1615000000000002</v>
          </cell>
        </row>
        <row r="2027">
          <cell r="K2027">
            <v>80.010000000000005</v>
          </cell>
          <cell r="Q2027">
            <v>3.1886000000000001</v>
          </cell>
        </row>
        <row r="2028">
          <cell r="K2028">
            <v>80.5</v>
          </cell>
          <cell r="Q2028">
            <v>3.1431</v>
          </cell>
        </row>
        <row r="2029">
          <cell r="K2029">
            <v>81.45</v>
          </cell>
          <cell r="Q2029">
            <v>3.1932999999999998</v>
          </cell>
        </row>
        <row r="2030">
          <cell r="K2030">
            <v>78.25</v>
          </cell>
          <cell r="Q2030">
            <v>3.1686000000000001</v>
          </cell>
        </row>
        <row r="2031">
          <cell r="K2031">
            <v>80.14</v>
          </cell>
          <cell r="Q2031">
            <v>3.1890000000000001</v>
          </cell>
        </row>
        <row r="2032">
          <cell r="K2032">
            <v>79.38</v>
          </cell>
          <cell r="Q2032">
            <v>3.2084999999999999</v>
          </cell>
        </row>
        <row r="2033">
          <cell r="K2033">
            <v>81.260000000000005</v>
          </cell>
          <cell r="Q2033">
            <v>3.2464</v>
          </cell>
        </row>
        <row r="2034">
          <cell r="K2034">
            <v>80.349999999999994</v>
          </cell>
          <cell r="Q2034">
            <v>3.1187999999999998</v>
          </cell>
        </row>
        <row r="2035">
          <cell r="K2035">
            <v>80.150000000000006</v>
          </cell>
          <cell r="Q2035">
            <v>3.1941000000000002</v>
          </cell>
        </row>
        <row r="2036">
          <cell r="K2036">
            <v>80.31</v>
          </cell>
          <cell r="Q2036">
            <v>3.1638000000000002</v>
          </cell>
        </row>
        <row r="2037">
          <cell r="K2037">
            <v>83.08</v>
          </cell>
          <cell r="Q2037">
            <v>3.2387999999999999</v>
          </cell>
        </row>
        <row r="2038">
          <cell r="K2038">
            <v>84.42</v>
          </cell>
          <cell r="Q2038">
            <v>3.2025000000000001</v>
          </cell>
        </row>
        <row r="2039">
          <cell r="K2039">
            <v>83.98</v>
          </cell>
          <cell r="Q2039">
            <v>3.1945000000000001</v>
          </cell>
        </row>
        <row r="2040">
          <cell r="K2040">
            <v>82.06</v>
          </cell>
          <cell r="Q2040">
            <v>3.2008999999999999</v>
          </cell>
        </row>
        <row r="2041">
          <cell r="K2041">
            <v>81.52</v>
          </cell>
          <cell r="Q2041">
            <v>3.3113000000000001</v>
          </cell>
        </row>
        <row r="2042">
          <cell r="K2042">
            <v>80.92</v>
          </cell>
          <cell r="Q2042">
            <v>3.3647</v>
          </cell>
        </row>
        <row r="2043">
          <cell r="K2043">
            <v>78.81</v>
          </cell>
          <cell r="Q2043">
            <v>3.3472</v>
          </cell>
        </row>
        <row r="2044">
          <cell r="K2044">
            <v>79.8</v>
          </cell>
          <cell r="Q2044">
            <v>3.2707000000000002</v>
          </cell>
        </row>
        <row r="2045">
          <cell r="K2045">
            <v>80.56</v>
          </cell>
          <cell r="Q2045">
            <v>3.2490999999999999</v>
          </cell>
        </row>
        <row r="2046">
          <cell r="K2046">
            <v>79.55</v>
          </cell>
          <cell r="Q2046">
            <v>3.2252000000000001</v>
          </cell>
        </row>
        <row r="2047">
          <cell r="K2047">
            <v>78.92</v>
          </cell>
          <cell r="Q2047">
            <v>3.1410999999999998</v>
          </cell>
        </row>
        <row r="2048">
          <cell r="K2048">
            <v>78.34</v>
          </cell>
          <cell r="Q2048">
            <v>3.1806000000000001</v>
          </cell>
        </row>
        <row r="2049">
          <cell r="K2049">
            <v>78.62</v>
          </cell>
          <cell r="Q2049">
            <v>3.2109000000000001</v>
          </cell>
        </row>
        <row r="2050">
          <cell r="K2050">
            <v>78.349999999999994</v>
          </cell>
          <cell r="Q2050">
            <v>3.2547999999999999</v>
          </cell>
        </row>
        <row r="2051">
          <cell r="K2051">
            <v>78</v>
          </cell>
          <cell r="Q2051">
            <v>3.2290999999999999</v>
          </cell>
        </row>
        <row r="2052">
          <cell r="K2052">
            <v>79.17</v>
          </cell>
          <cell r="Q2052">
            <v>3.2052999999999998</v>
          </cell>
        </row>
        <row r="2053">
          <cell r="K2053">
            <v>78.69</v>
          </cell>
          <cell r="Q2053">
            <v>3.2168000000000001</v>
          </cell>
        </row>
        <row r="2054">
          <cell r="K2054">
            <v>79.64</v>
          </cell>
          <cell r="Q2054">
            <v>3.2057000000000002</v>
          </cell>
        </row>
        <row r="2055">
          <cell r="K2055">
            <v>81.72</v>
          </cell>
          <cell r="Q2055">
            <v>3.1913999999999998</v>
          </cell>
        </row>
        <row r="2056">
          <cell r="K2056">
            <v>82.32</v>
          </cell>
          <cell r="Q2056">
            <v>3.2393000000000001</v>
          </cell>
        </row>
        <row r="2057">
          <cell r="K2057">
            <v>81.209999999999994</v>
          </cell>
          <cell r="Q2057">
            <v>3.2197</v>
          </cell>
        </row>
        <row r="2058">
          <cell r="K2058">
            <v>80.88</v>
          </cell>
          <cell r="Q2058">
            <v>3.2585000000000002</v>
          </cell>
        </row>
        <row r="2059">
          <cell r="K2059">
            <v>82.24</v>
          </cell>
          <cell r="Q2059">
            <v>3.3435999999999999</v>
          </cell>
        </row>
        <row r="2060">
          <cell r="K2060">
            <v>83.85</v>
          </cell>
          <cell r="Q2060">
            <v>3.3681999999999999</v>
          </cell>
        </row>
        <row r="2061">
          <cell r="K2061">
            <v>87.32</v>
          </cell>
          <cell r="Q2061">
            <v>3.3228</v>
          </cell>
        </row>
        <row r="2062">
          <cell r="K2062">
            <v>89.63</v>
          </cell>
          <cell r="Q2062">
            <v>3.3092999999999999</v>
          </cell>
        </row>
        <row r="2063">
          <cell r="K2063">
            <v>87.61</v>
          </cell>
          <cell r="Q2063">
            <v>3.3649</v>
          </cell>
        </row>
        <row r="2064">
          <cell r="K2064">
            <v>88.76</v>
          </cell>
          <cell r="Q2064">
            <v>3.4308000000000001</v>
          </cell>
        </row>
        <row r="2065">
          <cell r="K2065">
            <v>89.17</v>
          </cell>
          <cell r="Q2065">
            <v>3.5728</v>
          </cell>
        </row>
        <row r="2066">
          <cell r="K2066">
            <v>88.51</v>
          </cell>
          <cell r="Q2066">
            <v>3.6673</v>
          </cell>
        </row>
        <row r="2067">
          <cell r="K2067">
            <v>87.23</v>
          </cell>
          <cell r="Q2067">
            <v>3.5846</v>
          </cell>
        </row>
        <row r="2068">
          <cell r="K2068">
            <v>88.12</v>
          </cell>
          <cell r="Q2068">
            <v>3.6316999999999999</v>
          </cell>
        </row>
        <row r="2069">
          <cell r="K2069">
            <v>86.77</v>
          </cell>
          <cell r="Q2069">
            <v>3.6484999999999999</v>
          </cell>
        </row>
        <row r="2070">
          <cell r="K2070">
            <v>85.64</v>
          </cell>
          <cell r="Q2070">
            <v>3.6214</v>
          </cell>
        </row>
        <row r="2071">
          <cell r="K2071">
            <v>85.19</v>
          </cell>
          <cell r="Q2071">
            <v>3.5691000000000002</v>
          </cell>
        </row>
        <row r="2072">
          <cell r="K2072">
            <v>85.73</v>
          </cell>
          <cell r="Q2072">
            <v>3.6055000000000001</v>
          </cell>
        </row>
        <row r="2073">
          <cell r="K2073">
            <v>84.63</v>
          </cell>
          <cell r="Q2073">
            <v>3.5503</v>
          </cell>
        </row>
        <row r="2074">
          <cell r="K2074">
            <v>86.1</v>
          </cell>
          <cell r="Q2074">
            <v>3.504</v>
          </cell>
        </row>
        <row r="2075">
          <cell r="K2075">
            <v>84.49</v>
          </cell>
          <cell r="Q2075">
            <v>3.4855999999999998</v>
          </cell>
        </row>
        <row r="2076">
          <cell r="K2076">
            <v>83.84</v>
          </cell>
          <cell r="Q2076">
            <v>3.5076999999999998</v>
          </cell>
        </row>
        <row r="2077">
          <cell r="K2077">
            <v>82</v>
          </cell>
          <cell r="Q2077">
            <v>3.4626999999999999</v>
          </cell>
        </row>
        <row r="2078">
          <cell r="K2078">
            <v>82.02</v>
          </cell>
          <cell r="Q2078">
            <v>3.5228000000000002</v>
          </cell>
        </row>
        <row r="2079">
          <cell r="K2079">
            <v>82.19</v>
          </cell>
          <cell r="Q2079">
            <v>3.4569999999999999</v>
          </cell>
        </row>
        <row r="2080">
          <cell r="K2080">
            <v>82.48</v>
          </cell>
          <cell r="Q2080">
            <v>3.4304000000000001</v>
          </cell>
        </row>
        <row r="2081">
          <cell r="K2081">
            <v>81.44</v>
          </cell>
          <cell r="Q2081">
            <v>3.3551000000000002</v>
          </cell>
        </row>
        <row r="2082">
          <cell r="K2082">
            <v>82.41</v>
          </cell>
          <cell r="Q2082">
            <v>3.3559000000000001</v>
          </cell>
        </row>
        <row r="2083">
          <cell r="K2083">
            <v>81.489999999999995</v>
          </cell>
          <cell r="Q2083">
            <v>3.3628999999999998</v>
          </cell>
        </row>
        <row r="2084">
          <cell r="K2084">
            <v>81.290000000000006</v>
          </cell>
          <cell r="Q2084">
            <v>3.3746999999999998</v>
          </cell>
        </row>
        <row r="2085">
          <cell r="K2085">
            <v>82.91</v>
          </cell>
          <cell r="Q2085">
            <v>3.3321999999999998</v>
          </cell>
        </row>
        <row r="2086">
          <cell r="K2086">
            <v>82.34</v>
          </cell>
          <cell r="Q2086">
            <v>3.3719000000000001</v>
          </cell>
        </row>
        <row r="2087">
          <cell r="K2087">
            <v>82.97</v>
          </cell>
          <cell r="Q2087">
            <v>3.3342000000000001</v>
          </cell>
        </row>
        <row r="2088">
          <cell r="K2088">
            <v>84.19</v>
          </cell>
          <cell r="Q2088">
            <v>3.3260000000000001</v>
          </cell>
        </row>
        <row r="2089">
          <cell r="K2089">
            <v>84.11</v>
          </cell>
          <cell r="Q2089">
            <v>3.3923000000000001</v>
          </cell>
        </row>
        <row r="2090">
          <cell r="K2090">
            <v>84.61</v>
          </cell>
          <cell r="Q2090">
            <v>3.3690000000000002</v>
          </cell>
        </row>
        <row r="2091">
          <cell r="K2091">
            <v>86.38</v>
          </cell>
          <cell r="Q2091">
            <v>3.3948</v>
          </cell>
        </row>
        <row r="2092">
          <cell r="K2092">
            <v>86.85</v>
          </cell>
          <cell r="Q2092">
            <v>3.4447000000000001</v>
          </cell>
        </row>
        <row r="2093">
          <cell r="K2093">
            <v>87.57</v>
          </cell>
          <cell r="Q2093">
            <v>3.4413999999999998</v>
          </cell>
        </row>
        <row r="2094">
          <cell r="K2094">
            <v>89.04</v>
          </cell>
          <cell r="Q2094">
            <v>3.4619</v>
          </cell>
        </row>
        <row r="2095">
          <cell r="K2095">
            <v>89.39</v>
          </cell>
          <cell r="Q2095">
            <v>3.5343</v>
          </cell>
        </row>
        <row r="2096">
          <cell r="K2096">
            <v>88.78</v>
          </cell>
          <cell r="Q2096">
            <v>3.5535000000000001</v>
          </cell>
        </row>
        <row r="2097">
          <cell r="K2097">
            <v>88.71</v>
          </cell>
          <cell r="Q2097">
            <v>3.5830000000000002</v>
          </cell>
        </row>
        <row r="2098">
          <cell r="K2098">
            <v>87.98</v>
          </cell>
          <cell r="Q2098">
            <v>3.6431</v>
          </cell>
        </row>
        <row r="2099">
          <cell r="K2099">
            <v>87.54</v>
          </cell>
          <cell r="Q2099">
            <v>3.6575000000000002</v>
          </cell>
        </row>
        <row r="2100">
          <cell r="K2100">
            <v>87.09</v>
          </cell>
          <cell r="Q2100">
            <v>3.6324999999999998</v>
          </cell>
        </row>
        <row r="2101">
          <cell r="K2101">
            <v>87.58</v>
          </cell>
          <cell r="Q2101">
            <v>3.6295999999999999</v>
          </cell>
        </row>
        <row r="2102">
          <cell r="K2102">
            <v>88.09</v>
          </cell>
          <cell r="Q2102">
            <v>3.5998000000000001</v>
          </cell>
        </row>
        <row r="2103">
          <cell r="K2103">
            <v>87.65</v>
          </cell>
          <cell r="Q2103">
            <v>3.5817999999999999</v>
          </cell>
        </row>
        <row r="2104">
          <cell r="K2104">
            <v>87.49</v>
          </cell>
          <cell r="Q2104">
            <v>3.5632999999999999</v>
          </cell>
        </row>
        <row r="2105">
          <cell r="K2105">
            <v>88.54</v>
          </cell>
          <cell r="Q2105">
            <v>3.5834000000000001</v>
          </cell>
        </row>
        <row r="2106">
          <cell r="K2106">
            <v>85.25</v>
          </cell>
          <cell r="Q2106">
            <v>3.6042999999999998</v>
          </cell>
        </row>
        <row r="2107">
          <cell r="K2107">
            <v>82.49</v>
          </cell>
          <cell r="Q2107">
            <v>3.5863</v>
          </cell>
        </row>
        <row r="2108">
          <cell r="K2108">
            <v>84.8</v>
          </cell>
          <cell r="Q2108">
            <v>3.5796999999999999</v>
          </cell>
        </row>
        <row r="2109">
          <cell r="K2109">
            <v>86.28</v>
          </cell>
          <cell r="Q2109">
            <v>3.6227</v>
          </cell>
        </row>
        <row r="2110">
          <cell r="K2110">
            <v>87.25</v>
          </cell>
          <cell r="Q2110">
            <v>3.4881000000000002</v>
          </cell>
        </row>
        <row r="2111">
          <cell r="K2111">
            <v>87.34</v>
          </cell>
          <cell r="Q2111">
            <v>3.3751000000000002</v>
          </cell>
        </row>
        <row r="2112">
          <cell r="K2112">
            <v>87.16</v>
          </cell>
          <cell r="Q2112">
            <v>3.4695999999999998</v>
          </cell>
        </row>
        <row r="2113">
          <cell r="K2113">
            <v>87.44</v>
          </cell>
          <cell r="Q2113">
            <v>3.5301999999999998</v>
          </cell>
        </row>
        <row r="2114">
          <cell r="K2114">
            <v>88.03</v>
          </cell>
          <cell r="Q2114">
            <v>3.6478000000000002</v>
          </cell>
        </row>
        <row r="2115">
          <cell r="K2115">
            <v>90.69</v>
          </cell>
          <cell r="Q2115">
            <v>3.6516000000000002</v>
          </cell>
        </row>
        <row r="2116">
          <cell r="K2116">
            <v>91.39</v>
          </cell>
          <cell r="Q2116">
            <v>3.6440000000000001</v>
          </cell>
        </row>
        <row r="2117">
          <cell r="K2117">
            <v>92.06</v>
          </cell>
          <cell r="Q2117">
            <v>3.6556999999999999</v>
          </cell>
        </row>
        <row r="2118">
          <cell r="K2118">
            <v>94.14</v>
          </cell>
          <cell r="Q2118">
            <v>3.6804000000000001</v>
          </cell>
        </row>
        <row r="2119">
          <cell r="K2119">
            <v>94.7</v>
          </cell>
          <cell r="Q2119">
            <v>3.7915999999999999</v>
          </cell>
        </row>
        <row r="2120">
          <cell r="K2120">
            <v>93.98</v>
          </cell>
          <cell r="Q2120">
            <v>3.8209</v>
          </cell>
        </row>
        <row r="2121">
          <cell r="K2121">
            <v>94.12</v>
          </cell>
          <cell r="Q2121">
            <v>3.8489</v>
          </cell>
        </row>
        <row r="2122">
          <cell r="K2122">
            <v>93.95</v>
          </cell>
          <cell r="Q2122">
            <v>3.9359000000000002</v>
          </cell>
        </row>
        <row r="2123">
          <cell r="K2123">
            <v>94.12</v>
          </cell>
          <cell r="Q2123">
            <v>3.9592999999999998</v>
          </cell>
        </row>
        <row r="2124">
          <cell r="K2124">
            <v>90.93</v>
          </cell>
          <cell r="Q2124">
            <v>3.9291999999999998</v>
          </cell>
        </row>
        <row r="2125">
          <cell r="K2125">
            <v>92.85</v>
          </cell>
          <cell r="Q2125">
            <v>3.9350000000000001</v>
          </cell>
        </row>
        <row r="2126">
          <cell r="K2126">
            <v>92.28</v>
          </cell>
          <cell r="Q2126">
            <v>3.9279000000000002</v>
          </cell>
        </row>
        <row r="2127">
          <cell r="K2127">
            <v>93.01</v>
          </cell>
          <cell r="Q2127">
            <v>3.9350000000000001</v>
          </cell>
        </row>
        <row r="2128">
          <cell r="K2128">
            <v>91.63</v>
          </cell>
          <cell r="Q2128">
            <v>3.8016999999999999</v>
          </cell>
        </row>
        <row r="2129">
          <cell r="K2129">
            <v>93.08</v>
          </cell>
          <cell r="Q2129">
            <v>3.8818999999999999</v>
          </cell>
        </row>
        <row r="2130">
          <cell r="K2130">
            <v>93.05</v>
          </cell>
          <cell r="Q2130">
            <v>3.8580999999999999</v>
          </cell>
        </row>
        <row r="2131">
          <cell r="K2131">
            <v>93.06</v>
          </cell>
          <cell r="Q2131">
            <v>3.8885999999999998</v>
          </cell>
        </row>
        <row r="2132">
          <cell r="K2132">
            <v>91.3</v>
          </cell>
          <cell r="Q2132">
            <v>3.8309000000000002</v>
          </cell>
        </row>
        <row r="2133">
          <cell r="K2133">
            <v>92.87</v>
          </cell>
          <cell r="Q2133">
            <v>3.8915000000000002</v>
          </cell>
        </row>
        <row r="2134">
          <cell r="K2134">
            <v>92.67</v>
          </cell>
          <cell r="Q2134">
            <v>3.8902999999999999</v>
          </cell>
        </row>
        <row r="2135">
          <cell r="K2135">
            <v>93.85</v>
          </cell>
          <cell r="Q2135">
            <v>3.8906999999999998</v>
          </cell>
        </row>
        <row r="2136">
          <cell r="K2136">
            <v>93.86</v>
          </cell>
          <cell r="Q2136">
            <v>3.8170999999999999</v>
          </cell>
        </row>
        <row r="2137">
          <cell r="K2137">
            <v>93.07</v>
          </cell>
          <cell r="Q2137">
            <v>3.8828</v>
          </cell>
        </row>
        <row r="2138">
          <cell r="K2138">
            <v>92.44</v>
          </cell>
          <cell r="Q2138">
            <v>3.8744000000000001</v>
          </cell>
        </row>
        <row r="2139">
          <cell r="K2139">
            <v>92.96</v>
          </cell>
          <cell r="Q2139">
            <v>3.9237000000000002</v>
          </cell>
        </row>
        <row r="2140">
          <cell r="K2140">
            <v>91.9</v>
          </cell>
          <cell r="Q2140">
            <v>3.9241999999999999</v>
          </cell>
        </row>
        <row r="2141">
          <cell r="K2141">
            <v>92.5</v>
          </cell>
          <cell r="Q2141">
            <v>3.8910999999999998</v>
          </cell>
        </row>
        <row r="2142">
          <cell r="K2142">
            <v>92.89</v>
          </cell>
          <cell r="Q2142">
            <v>3.8647999999999998</v>
          </cell>
        </row>
        <row r="2143">
          <cell r="K2143">
            <v>94.57</v>
          </cell>
          <cell r="Q2143">
            <v>3.8864999999999998</v>
          </cell>
        </row>
        <row r="2144">
          <cell r="K2144">
            <v>95.83</v>
          </cell>
          <cell r="Q2144">
            <v>3.8422000000000001</v>
          </cell>
        </row>
        <row r="2145">
          <cell r="K2145">
            <v>95.68</v>
          </cell>
          <cell r="Q2145">
            <v>3.8673000000000002</v>
          </cell>
        </row>
        <row r="2146">
          <cell r="K2146">
            <v>95.33</v>
          </cell>
          <cell r="Q2146">
            <v>3.8835999999999999</v>
          </cell>
        </row>
        <row r="2147">
          <cell r="K2147">
            <v>96.01</v>
          </cell>
          <cell r="Q2147">
            <v>3.9538000000000002</v>
          </cell>
        </row>
        <row r="2148">
          <cell r="K2148">
            <v>95.48</v>
          </cell>
          <cell r="Q2148">
            <v>4.0065</v>
          </cell>
        </row>
        <row r="2149">
          <cell r="K2149">
            <v>95.08</v>
          </cell>
          <cell r="Q2149">
            <v>4.0002000000000004</v>
          </cell>
        </row>
        <row r="2150">
          <cell r="K2150">
            <v>95.12</v>
          </cell>
          <cell r="Q2150">
            <v>3.9855999999999998</v>
          </cell>
        </row>
        <row r="2151">
          <cell r="K2151">
            <v>96.06</v>
          </cell>
          <cell r="Q2151">
            <v>4.0140000000000002</v>
          </cell>
        </row>
        <row r="2152">
          <cell r="K2152">
            <v>95.85</v>
          </cell>
          <cell r="Q2152">
            <v>3.9918999999999998</v>
          </cell>
        </row>
        <row r="2153">
          <cell r="K2153">
            <v>95.53</v>
          </cell>
          <cell r="Q2153">
            <v>3.9752000000000001</v>
          </cell>
        </row>
        <row r="2154">
          <cell r="K2154">
            <v>95.29</v>
          </cell>
          <cell r="Q2154">
            <v>3.9767999999999999</v>
          </cell>
        </row>
        <row r="2155">
          <cell r="K2155">
            <v>95.28</v>
          </cell>
          <cell r="Q2155">
            <v>4.0160999999999998</v>
          </cell>
        </row>
        <row r="2156">
          <cell r="K2156">
            <v>95.97</v>
          </cell>
          <cell r="Q2156">
            <v>4.0073999999999996</v>
          </cell>
        </row>
        <row r="2157">
          <cell r="K2157">
            <v>96.28</v>
          </cell>
          <cell r="Q2157">
            <v>3.9940000000000002</v>
          </cell>
        </row>
        <row r="2158">
          <cell r="K2158">
            <v>96.63</v>
          </cell>
          <cell r="Q2158">
            <v>3.9839000000000002</v>
          </cell>
        </row>
        <row r="2159">
          <cell r="K2159">
            <v>92.72</v>
          </cell>
          <cell r="Q2159">
            <v>3.9834999999999998</v>
          </cell>
        </row>
        <row r="2160">
          <cell r="K2160">
            <v>93.81</v>
          </cell>
          <cell r="Q2160">
            <v>4.0124000000000004</v>
          </cell>
        </row>
        <row r="2161">
          <cell r="K2161">
            <v>92.44</v>
          </cell>
          <cell r="Q2161">
            <v>4.0252999999999997</v>
          </cell>
        </row>
        <row r="2162">
          <cell r="K2162">
            <v>92.72</v>
          </cell>
          <cell r="Q2162">
            <v>4.04</v>
          </cell>
        </row>
        <row r="2163">
          <cell r="K2163">
            <v>92.94</v>
          </cell>
          <cell r="Q2163">
            <v>3.8765000000000001</v>
          </cell>
        </row>
        <row r="2164">
          <cell r="K2164">
            <v>92.38</v>
          </cell>
          <cell r="Q2164">
            <v>3.9220999999999999</v>
          </cell>
        </row>
        <row r="2165">
          <cell r="K2165">
            <v>93.09</v>
          </cell>
          <cell r="Q2165">
            <v>3.8647999999999998</v>
          </cell>
        </row>
        <row r="2166">
          <cell r="K2166">
            <v>93.14</v>
          </cell>
          <cell r="Q2166">
            <v>3.8765000000000001</v>
          </cell>
        </row>
        <row r="2167">
          <cell r="K2167">
            <v>95.03</v>
          </cell>
          <cell r="Q2167">
            <v>3.8856999999999999</v>
          </cell>
        </row>
        <row r="2168">
          <cell r="K2168">
            <v>95.08</v>
          </cell>
          <cell r="Q2168">
            <v>3.8622999999999998</v>
          </cell>
        </row>
        <row r="2169">
          <cell r="K2169">
            <v>94.33</v>
          </cell>
          <cell r="Q2169">
            <v>3.8919999999999999</v>
          </cell>
        </row>
        <row r="2170">
          <cell r="K2170">
            <v>94.18</v>
          </cell>
          <cell r="Q2170">
            <v>3.8940999999999999</v>
          </cell>
        </row>
        <row r="2171">
          <cell r="K2171">
            <v>94.85</v>
          </cell>
          <cell r="Q2171">
            <v>3.9731000000000001</v>
          </cell>
        </row>
        <row r="2172">
          <cell r="K2172">
            <v>96.16</v>
          </cell>
          <cell r="Q2172">
            <v>3.9752000000000001</v>
          </cell>
        </row>
        <row r="2173">
          <cell r="K2173">
            <v>95.96</v>
          </cell>
          <cell r="Q2173">
            <v>3.9438</v>
          </cell>
        </row>
        <row r="2174">
          <cell r="K2174">
            <v>97.53</v>
          </cell>
          <cell r="Q2174">
            <v>3.9375</v>
          </cell>
        </row>
        <row r="2175">
          <cell r="K2175">
            <v>97.35</v>
          </cell>
          <cell r="Q2175">
            <v>3.9655</v>
          </cell>
        </row>
        <row r="2176">
          <cell r="K2176">
            <v>96.67</v>
          </cell>
          <cell r="Q2176">
            <v>4.0202999999999998</v>
          </cell>
        </row>
        <row r="2177">
          <cell r="K2177">
            <v>98.54</v>
          </cell>
          <cell r="Q2177">
            <v>4.0119999999999996</v>
          </cell>
        </row>
        <row r="2178">
          <cell r="K2178">
            <v>98.35</v>
          </cell>
          <cell r="Q2178">
            <v>4.1158000000000001</v>
          </cell>
        </row>
        <row r="2179">
          <cell r="K2179">
            <v>98.07</v>
          </cell>
          <cell r="Q2179">
            <v>4.1082000000000001</v>
          </cell>
        </row>
        <row r="2180">
          <cell r="K2180">
            <v>97.35</v>
          </cell>
          <cell r="Q2180">
            <v>4.0795000000000003</v>
          </cell>
        </row>
        <row r="2181">
          <cell r="K2181">
            <v>96.54</v>
          </cell>
          <cell r="Q2181">
            <v>4.1584000000000003</v>
          </cell>
        </row>
        <row r="2182">
          <cell r="K2182">
            <v>95.91</v>
          </cell>
          <cell r="Q2182">
            <v>4.1504000000000003</v>
          </cell>
        </row>
        <row r="2183">
          <cell r="K2183">
            <v>96.74</v>
          </cell>
          <cell r="Q2183">
            <v>4.1386000000000003</v>
          </cell>
        </row>
        <row r="2184">
          <cell r="K2184">
            <v>96.84</v>
          </cell>
          <cell r="Q2184">
            <v>4.1082000000000001</v>
          </cell>
        </row>
        <row r="2185">
          <cell r="K2185">
            <v>96.77</v>
          </cell>
          <cell r="Q2185">
            <v>4.0739999999999998</v>
          </cell>
        </row>
        <row r="2186">
          <cell r="K2186">
            <v>96.72</v>
          </cell>
          <cell r="Q2186">
            <v>4.0473999999999997</v>
          </cell>
        </row>
        <row r="2187">
          <cell r="K2187">
            <v>97.12</v>
          </cell>
          <cell r="Q2187">
            <v>4.0823999999999998</v>
          </cell>
        </row>
        <row r="2188">
          <cell r="K2188">
            <v>90.64</v>
          </cell>
          <cell r="Q2188">
            <v>4.0867000000000004</v>
          </cell>
        </row>
        <row r="2189">
          <cell r="K2189">
            <v>90.37</v>
          </cell>
          <cell r="Q2189">
            <v>4.0837000000000003</v>
          </cell>
        </row>
        <row r="2190">
          <cell r="K2190">
            <v>89.88</v>
          </cell>
          <cell r="Q2190">
            <v>4.0815999999999999</v>
          </cell>
        </row>
        <row r="2191">
          <cell r="K2191">
            <v>89.99</v>
          </cell>
          <cell r="Q2191">
            <v>4.0984999999999996</v>
          </cell>
        </row>
        <row r="2192">
          <cell r="K2192">
            <v>89.05</v>
          </cell>
          <cell r="Q2192">
            <v>3.8250000000000002</v>
          </cell>
        </row>
        <row r="2193">
          <cell r="K2193">
            <v>88.82</v>
          </cell>
          <cell r="Q2193">
            <v>3.8136000000000001</v>
          </cell>
        </row>
        <row r="2194">
          <cell r="K2194">
            <v>88.37</v>
          </cell>
          <cell r="Q2194">
            <v>3.7928999999999999</v>
          </cell>
        </row>
        <row r="2195">
          <cell r="K2195">
            <v>88.18</v>
          </cell>
          <cell r="Q2195">
            <v>3.7976000000000001</v>
          </cell>
        </row>
        <row r="2196">
          <cell r="K2196">
            <v>87.89</v>
          </cell>
          <cell r="Q2196">
            <v>3.7578999999999998</v>
          </cell>
        </row>
        <row r="2197">
          <cell r="K2197">
            <v>88.69</v>
          </cell>
          <cell r="Q2197">
            <v>3.7482000000000002</v>
          </cell>
        </row>
        <row r="2198">
          <cell r="K2198">
            <v>88.77</v>
          </cell>
          <cell r="Q2198">
            <v>3.7292000000000001</v>
          </cell>
        </row>
        <row r="2199">
          <cell r="K2199">
            <v>88.76</v>
          </cell>
          <cell r="Q2199">
            <v>3.7212000000000001</v>
          </cell>
        </row>
        <row r="2200">
          <cell r="K2200">
            <v>90.75</v>
          </cell>
          <cell r="Q2200">
            <v>3.7090000000000001</v>
          </cell>
        </row>
        <row r="2201">
          <cell r="K2201">
            <v>90.6</v>
          </cell>
          <cell r="Q2201">
            <v>3.7427000000000001</v>
          </cell>
        </row>
        <row r="2202">
          <cell r="K2202">
            <v>93.95</v>
          </cell>
          <cell r="Q2202">
            <v>3.7461000000000002</v>
          </cell>
        </row>
        <row r="2203">
          <cell r="K2203">
            <v>97.49</v>
          </cell>
          <cell r="Q2203">
            <v>3.7456999999999998</v>
          </cell>
        </row>
        <row r="2204">
          <cell r="K2204">
            <v>96.88</v>
          </cell>
          <cell r="Q2204">
            <v>3.8296999999999999</v>
          </cell>
        </row>
        <row r="2205">
          <cell r="K2205">
            <v>99.43</v>
          </cell>
          <cell r="Q2205">
            <v>3.8233000000000001</v>
          </cell>
        </row>
        <row r="2206">
          <cell r="K2206">
            <v>99.11</v>
          </cell>
          <cell r="Q2206">
            <v>3.9647000000000001</v>
          </cell>
        </row>
        <row r="2207">
          <cell r="K2207">
            <v>98.01</v>
          </cell>
          <cell r="Q2207">
            <v>4.1140999999999996</v>
          </cell>
        </row>
        <row r="2208">
          <cell r="K2208">
            <v>98.81</v>
          </cell>
          <cell r="Q2208">
            <v>4.0883000000000003</v>
          </cell>
        </row>
        <row r="2209">
          <cell r="K2209">
            <v>99.83</v>
          </cell>
          <cell r="Q2209">
            <v>4.1959999999999997</v>
          </cell>
        </row>
        <row r="2210">
          <cell r="K2210">
            <v>100.75</v>
          </cell>
          <cell r="Q2210">
            <v>4.1825000000000001</v>
          </cell>
        </row>
        <row r="2211">
          <cell r="K2211">
            <v>100.49</v>
          </cell>
          <cell r="Q2211">
            <v>4.1360000000000001</v>
          </cell>
        </row>
        <row r="2212">
          <cell r="K2212">
            <v>101.39</v>
          </cell>
          <cell r="Q2212">
            <v>4.1698000000000004</v>
          </cell>
        </row>
        <row r="2213">
          <cell r="K2213">
            <v>102.1</v>
          </cell>
          <cell r="Q2213">
            <v>4.2127999999999997</v>
          </cell>
        </row>
        <row r="2214">
          <cell r="K2214">
            <v>100.69</v>
          </cell>
          <cell r="Q2214">
            <v>4.2516999999999996</v>
          </cell>
        </row>
        <row r="2215">
          <cell r="K2215">
            <v>100.57</v>
          </cell>
          <cell r="Q2215">
            <v>4.2407000000000004</v>
          </cell>
        </row>
        <row r="2216">
          <cell r="K2216">
            <v>101.33</v>
          </cell>
          <cell r="Q2216">
            <v>4.2786999999999997</v>
          </cell>
        </row>
        <row r="2217">
          <cell r="K2217">
            <v>103.39</v>
          </cell>
          <cell r="Q2217">
            <v>4.3086000000000002</v>
          </cell>
        </row>
        <row r="2218">
          <cell r="K2218">
            <v>102.65</v>
          </cell>
          <cell r="Q2218">
            <v>4.2491000000000003</v>
          </cell>
        </row>
        <row r="2219">
          <cell r="K2219">
            <v>102.84</v>
          </cell>
          <cell r="Q2219">
            <v>4.2441000000000004</v>
          </cell>
        </row>
        <row r="2220">
          <cell r="K2220">
            <v>103.15</v>
          </cell>
          <cell r="Q2220">
            <v>4.2760999999999996</v>
          </cell>
        </row>
        <row r="2221">
          <cell r="K2221">
            <v>106.33</v>
          </cell>
          <cell r="Q2221">
            <v>4.3631000000000002</v>
          </cell>
        </row>
        <row r="2222">
          <cell r="K2222">
            <v>105.37</v>
          </cell>
          <cell r="Q2222">
            <v>4.3318000000000003</v>
          </cell>
        </row>
        <row r="2223">
          <cell r="K2223">
            <v>104.99</v>
          </cell>
          <cell r="Q2223">
            <v>4.3399000000000001</v>
          </cell>
        </row>
        <row r="2224">
          <cell r="K2224">
            <v>104.32</v>
          </cell>
          <cell r="Q2224">
            <v>4.3529</v>
          </cell>
        </row>
        <row r="2225">
          <cell r="K2225">
            <v>104.04</v>
          </cell>
          <cell r="Q2225">
            <v>4.4870999999999999</v>
          </cell>
        </row>
        <row r="2226">
          <cell r="K2226">
            <v>102.82</v>
          </cell>
          <cell r="Q2226">
            <v>4.4466000000000001</v>
          </cell>
        </row>
        <row r="2227">
          <cell r="K2227">
            <v>104.68</v>
          </cell>
          <cell r="Q2227">
            <v>4.4306000000000001</v>
          </cell>
        </row>
        <row r="2228">
          <cell r="K2228">
            <v>103.31</v>
          </cell>
          <cell r="Q2228">
            <v>4.4023000000000003</v>
          </cell>
        </row>
        <row r="2229">
          <cell r="K2229">
            <v>103.4</v>
          </cell>
          <cell r="Q2229">
            <v>4.3905000000000003</v>
          </cell>
        </row>
        <row r="2230">
          <cell r="K2230">
            <v>104.65</v>
          </cell>
          <cell r="Q2230">
            <v>4.3390000000000004</v>
          </cell>
        </row>
        <row r="2231">
          <cell r="K2231">
            <v>104.65</v>
          </cell>
          <cell r="Q2231">
            <v>4.4175000000000004</v>
          </cell>
        </row>
        <row r="2232">
          <cell r="K2232">
            <v>105.19</v>
          </cell>
          <cell r="Q2232">
            <v>4.3597000000000001</v>
          </cell>
        </row>
        <row r="2233">
          <cell r="K2233">
            <v>105.18</v>
          </cell>
          <cell r="Q2233">
            <v>4.3635000000000002</v>
          </cell>
        </row>
        <row r="2234">
          <cell r="K2234">
            <v>105.71</v>
          </cell>
          <cell r="Q2234">
            <v>4.4161999999999999</v>
          </cell>
        </row>
        <row r="2235">
          <cell r="K2235">
            <v>104.76</v>
          </cell>
          <cell r="Q2235">
            <v>4.4161999999999999</v>
          </cell>
        </row>
        <row r="2236">
          <cell r="K2236">
            <v>104.42</v>
          </cell>
          <cell r="Q2236">
            <v>4.4390000000000001</v>
          </cell>
        </row>
        <row r="2237">
          <cell r="K2237">
            <v>103.68</v>
          </cell>
          <cell r="Q2237">
            <v>4.4386000000000001</v>
          </cell>
        </row>
        <row r="2238">
          <cell r="K2238">
            <v>102.52</v>
          </cell>
          <cell r="Q2238">
            <v>4.4610000000000003</v>
          </cell>
        </row>
        <row r="2239">
          <cell r="K2239">
            <v>103.14</v>
          </cell>
          <cell r="Q2239">
            <v>4.4208999999999996</v>
          </cell>
        </row>
        <row r="2240">
          <cell r="K2240">
            <v>102.13</v>
          </cell>
          <cell r="Q2240">
            <v>4.4065000000000003</v>
          </cell>
        </row>
        <row r="2241">
          <cell r="K2241">
            <v>103.19</v>
          </cell>
          <cell r="Q2241">
            <v>4.3753000000000002</v>
          </cell>
        </row>
        <row r="2242">
          <cell r="K2242">
            <v>102.42</v>
          </cell>
          <cell r="Q2242">
            <v>4.2952000000000004</v>
          </cell>
        </row>
        <row r="2243">
          <cell r="K2243">
            <v>103.42</v>
          </cell>
          <cell r="Q2243">
            <v>4.3212000000000002</v>
          </cell>
        </row>
        <row r="2244">
          <cell r="K2244">
            <v>104.27</v>
          </cell>
          <cell r="Q2244">
            <v>4.2788000000000004</v>
          </cell>
        </row>
        <row r="2245">
          <cell r="K2245">
            <v>104.7</v>
          </cell>
          <cell r="Q2245">
            <v>4.3232999999999997</v>
          </cell>
        </row>
        <row r="2246">
          <cell r="K2246">
            <v>105.25</v>
          </cell>
          <cell r="Q2246">
            <v>4.2910000000000004</v>
          </cell>
        </row>
        <row r="2247">
          <cell r="K2247">
            <v>103.37</v>
          </cell>
          <cell r="Q2247">
            <v>4.3329000000000004</v>
          </cell>
        </row>
        <row r="2248">
          <cell r="K2248">
            <v>103.77</v>
          </cell>
          <cell r="Q2248">
            <v>4.3685</v>
          </cell>
        </row>
        <row r="2249">
          <cell r="K2249">
            <v>106.24</v>
          </cell>
          <cell r="Q2249">
            <v>4.3864999999999998</v>
          </cell>
        </row>
        <row r="2250">
          <cell r="K2250">
            <v>108.6</v>
          </cell>
          <cell r="Q2250">
            <v>4.4096000000000002</v>
          </cell>
        </row>
        <row r="2251">
          <cell r="K2251">
            <v>107.99</v>
          </cell>
          <cell r="Q2251">
            <v>4.3308</v>
          </cell>
        </row>
        <row r="2252">
          <cell r="K2252">
            <v>108.72</v>
          </cell>
          <cell r="Q2252">
            <v>4.3475999999999999</v>
          </cell>
        </row>
        <row r="2253">
          <cell r="K2253">
            <v>110.42</v>
          </cell>
          <cell r="Q2253">
            <v>4.4509999999999996</v>
          </cell>
        </row>
        <row r="2254">
          <cell r="K2254">
            <v>110.15</v>
          </cell>
          <cell r="Q2254">
            <v>4.5499000000000001</v>
          </cell>
        </row>
        <row r="2255">
          <cell r="K2255">
            <v>109.2</v>
          </cell>
          <cell r="Q2255">
            <v>4.5244</v>
          </cell>
        </row>
        <row r="2256">
          <cell r="K2256">
            <v>108</v>
          </cell>
          <cell r="Q2256">
            <v>4.5548999999999999</v>
          </cell>
        </row>
        <row r="2257">
          <cell r="K2257">
            <v>106.58</v>
          </cell>
          <cell r="Q2257">
            <v>4.6261999999999999</v>
          </cell>
        </row>
        <row r="2258">
          <cell r="K2258">
            <v>107.7</v>
          </cell>
          <cell r="Q2258">
            <v>4.6148999999999996</v>
          </cell>
        </row>
        <row r="2259">
          <cell r="K2259">
            <v>107.3</v>
          </cell>
          <cell r="Q2259">
            <v>4.5750999999999999</v>
          </cell>
        </row>
        <row r="2260">
          <cell r="K2260">
            <v>108.51</v>
          </cell>
          <cell r="Q2260">
            <v>4.5247999999999999</v>
          </cell>
        </row>
        <row r="2261">
          <cell r="K2261">
            <v>107.69</v>
          </cell>
          <cell r="Q2261">
            <v>4.4653</v>
          </cell>
        </row>
        <row r="2262">
          <cell r="K2262">
            <v>107.65</v>
          </cell>
          <cell r="Q2262">
            <v>4.5122</v>
          </cell>
        </row>
        <row r="2263">
          <cell r="K2263">
            <v>107.34</v>
          </cell>
          <cell r="Q2263">
            <v>4.4954999999999998</v>
          </cell>
        </row>
        <row r="2264">
          <cell r="K2264">
            <v>107.42</v>
          </cell>
          <cell r="Q2264">
            <v>4.5461</v>
          </cell>
        </row>
        <row r="2265">
          <cell r="K2265">
            <v>107.87</v>
          </cell>
          <cell r="Q2265">
            <v>4.5118</v>
          </cell>
        </row>
        <row r="2266">
          <cell r="K2266">
            <v>108.32</v>
          </cell>
          <cell r="Q2266">
            <v>4.5101000000000004</v>
          </cell>
        </row>
        <row r="2267">
          <cell r="K2267">
            <v>109.16</v>
          </cell>
          <cell r="Q2267">
            <v>4.4970999999999997</v>
          </cell>
        </row>
        <row r="2268">
          <cell r="K2268">
            <v>109.78</v>
          </cell>
          <cell r="Q2268">
            <v>4.5004999999999997</v>
          </cell>
        </row>
        <row r="2269">
          <cell r="K2269">
            <v>109.39</v>
          </cell>
          <cell r="Q2269">
            <v>4.5193000000000003</v>
          </cell>
        </row>
        <row r="2270">
          <cell r="K2270">
            <v>109.82</v>
          </cell>
          <cell r="Q2270">
            <v>4.5381999999999998</v>
          </cell>
        </row>
        <row r="2271">
          <cell r="K2271">
            <v>109.67</v>
          </cell>
          <cell r="Q2271">
            <v>4.5734000000000004</v>
          </cell>
        </row>
        <row r="2272">
          <cell r="K2272">
            <v>108.87</v>
          </cell>
          <cell r="Q2272">
            <v>4.5994000000000002</v>
          </cell>
        </row>
        <row r="2273">
          <cell r="K2273">
            <v>106.7</v>
          </cell>
          <cell r="Q2273">
            <v>4.5830000000000002</v>
          </cell>
        </row>
        <row r="2274">
          <cell r="K2274">
            <v>107.74</v>
          </cell>
          <cell r="Q2274">
            <v>4.601</v>
          </cell>
        </row>
        <row r="2275">
          <cell r="K2275">
            <v>107.5</v>
          </cell>
          <cell r="Q2275">
            <v>4.5946999999999996</v>
          </cell>
        </row>
        <row r="2276">
          <cell r="K2276">
            <v>107.94</v>
          </cell>
          <cell r="Q2276">
            <v>4.5612000000000004</v>
          </cell>
        </row>
        <row r="2277">
          <cell r="K2277">
            <v>110.11</v>
          </cell>
          <cell r="Q2277">
            <v>4.4702999999999999</v>
          </cell>
        </row>
        <row r="2278">
          <cell r="K2278">
            <v>109.05</v>
          </cell>
          <cell r="Q2278">
            <v>4.5138999999999996</v>
          </cell>
        </row>
        <row r="2279">
          <cell r="K2279">
            <v>109.02</v>
          </cell>
          <cell r="Q2279">
            <v>4.5038</v>
          </cell>
        </row>
        <row r="2280">
          <cell r="K2280">
            <v>109.43</v>
          </cell>
          <cell r="Q2280">
            <v>4.5223000000000004</v>
          </cell>
        </row>
        <row r="2281">
          <cell r="K2281">
            <v>108.36</v>
          </cell>
          <cell r="Q2281">
            <v>4.6132</v>
          </cell>
        </row>
        <row r="2282">
          <cell r="K2282">
            <v>106.71</v>
          </cell>
          <cell r="Q2282">
            <v>4.5688000000000004</v>
          </cell>
        </row>
        <row r="2283">
          <cell r="K2283">
            <v>106.18</v>
          </cell>
          <cell r="Q2283">
            <v>4.5674999999999999</v>
          </cell>
        </row>
        <row r="2284">
          <cell r="K2284">
            <v>106.28</v>
          </cell>
          <cell r="Q2284">
            <v>4.5846999999999998</v>
          </cell>
        </row>
        <row r="2285">
          <cell r="K2285">
            <v>106.45</v>
          </cell>
          <cell r="Q2285">
            <v>4.5399000000000003</v>
          </cell>
        </row>
        <row r="2286">
          <cell r="K2286">
            <v>104.37</v>
          </cell>
          <cell r="Q2286">
            <v>4.4706999999999999</v>
          </cell>
        </row>
        <row r="2287">
          <cell r="K2287">
            <v>105.58</v>
          </cell>
          <cell r="Q2287">
            <v>4.4485000000000001</v>
          </cell>
        </row>
        <row r="2288">
          <cell r="K2288">
            <v>105.45</v>
          </cell>
          <cell r="Q2288">
            <v>4.4527000000000001</v>
          </cell>
        </row>
        <row r="2289">
          <cell r="K2289">
            <v>105.99</v>
          </cell>
          <cell r="Q2289">
            <v>4.4598000000000004</v>
          </cell>
        </row>
        <row r="2290">
          <cell r="K2290">
            <v>105.08</v>
          </cell>
          <cell r="Q2290">
            <v>4.3727</v>
          </cell>
        </row>
        <row r="2291">
          <cell r="K2291">
            <v>103.65</v>
          </cell>
          <cell r="Q2291">
            <v>4.4234</v>
          </cell>
        </row>
        <row r="2292">
          <cell r="K2292">
            <v>104.06</v>
          </cell>
          <cell r="Q2292">
            <v>4.4179000000000004</v>
          </cell>
        </row>
        <row r="2293">
          <cell r="K2293">
            <v>103.87</v>
          </cell>
          <cell r="Q2293">
            <v>4.4405999999999999</v>
          </cell>
        </row>
        <row r="2294">
          <cell r="K2294">
            <v>103.96</v>
          </cell>
          <cell r="Q2294">
            <v>4.4024000000000001</v>
          </cell>
        </row>
        <row r="2295">
          <cell r="K2295">
            <v>104.02</v>
          </cell>
          <cell r="Q2295">
            <v>4.3425000000000002</v>
          </cell>
        </row>
        <row r="2296">
          <cell r="K2296">
            <v>105.5</v>
          </cell>
          <cell r="Q2296">
            <v>4.3597000000000001</v>
          </cell>
        </row>
        <row r="2297">
          <cell r="K2297">
            <v>105.58</v>
          </cell>
          <cell r="Q2297">
            <v>4.3517000000000001</v>
          </cell>
        </row>
        <row r="2298">
          <cell r="K2298">
            <v>106.94</v>
          </cell>
          <cell r="Q2298">
            <v>4.3555000000000001</v>
          </cell>
        </row>
        <row r="2299">
          <cell r="K2299">
            <v>105.92</v>
          </cell>
          <cell r="Q2299">
            <v>4.3579999999999997</v>
          </cell>
        </row>
        <row r="2300">
          <cell r="K2300">
            <v>105.5</v>
          </cell>
          <cell r="Q2300">
            <v>4.42</v>
          </cell>
        </row>
        <row r="2301">
          <cell r="K2301">
            <v>107.2</v>
          </cell>
          <cell r="Q2301">
            <v>4.4234</v>
          </cell>
        </row>
        <row r="2302">
          <cell r="K2302">
            <v>106.76</v>
          </cell>
          <cell r="Q2302">
            <v>4.4804000000000004</v>
          </cell>
        </row>
        <row r="2303">
          <cell r="K2303">
            <v>107.07</v>
          </cell>
          <cell r="Q2303">
            <v>4.3295000000000003</v>
          </cell>
        </row>
        <row r="2304">
          <cell r="K2304">
            <v>107.03</v>
          </cell>
          <cell r="Q2304">
            <v>4.3122999999999996</v>
          </cell>
        </row>
        <row r="2305">
          <cell r="K2305">
            <v>107.62</v>
          </cell>
          <cell r="Q2305">
            <v>4.3818000000000001</v>
          </cell>
        </row>
        <row r="2306">
          <cell r="K2306">
            <v>107.61</v>
          </cell>
          <cell r="Q2306">
            <v>4.3638000000000003</v>
          </cell>
        </row>
        <row r="2307">
          <cell r="K2307">
            <v>105.57</v>
          </cell>
          <cell r="Q2307">
            <v>4.3765000000000001</v>
          </cell>
        </row>
        <row r="2308">
          <cell r="K2308">
            <v>104.78</v>
          </cell>
          <cell r="Q2308">
            <v>4.3749000000000002</v>
          </cell>
        </row>
        <row r="2309">
          <cell r="K2309">
            <v>105.98</v>
          </cell>
          <cell r="Q2309">
            <v>4.399</v>
          </cell>
        </row>
        <row r="2310">
          <cell r="K2310">
            <v>106.24</v>
          </cell>
          <cell r="Q2310">
            <v>4.3986000000000001</v>
          </cell>
        </row>
        <row r="2311">
          <cell r="K2311">
            <v>106.79</v>
          </cell>
          <cell r="Q2311">
            <v>4.3151999999999999</v>
          </cell>
        </row>
        <row r="2312">
          <cell r="K2312">
            <v>107.9</v>
          </cell>
          <cell r="Q2312">
            <v>4.2828999999999997</v>
          </cell>
        </row>
        <row r="2313">
          <cell r="K2313">
            <v>108.28</v>
          </cell>
          <cell r="Q2313">
            <v>4.3319000000000001</v>
          </cell>
        </row>
        <row r="2314">
          <cell r="K2314">
            <v>109.33</v>
          </cell>
          <cell r="Q2314">
            <v>4.3426</v>
          </cell>
        </row>
        <row r="2315">
          <cell r="K2315">
            <v>110.48</v>
          </cell>
          <cell r="Q2315">
            <v>4.3650000000000002</v>
          </cell>
        </row>
        <row r="2316">
          <cell r="K2316">
            <v>110.17</v>
          </cell>
          <cell r="Q2316">
            <v>4.4104000000000001</v>
          </cell>
        </row>
        <row r="2317">
          <cell r="K2317">
            <v>113.53</v>
          </cell>
          <cell r="Q2317">
            <v>4.4260000000000002</v>
          </cell>
        </row>
        <row r="2318">
          <cell r="K2318">
            <v>111.96</v>
          </cell>
          <cell r="Q2318">
            <v>4.4688999999999997</v>
          </cell>
        </row>
        <row r="2319">
          <cell r="K2319">
            <v>111.6</v>
          </cell>
          <cell r="Q2319">
            <v>4.5159000000000002</v>
          </cell>
        </row>
        <row r="2320">
          <cell r="K2320">
            <v>111.09</v>
          </cell>
          <cell r="Q2320">
            <v>4.5031999999999996</v>
          </cell>
        </row>
        <row r="2321">
          <cell r="K2321">
            <v>110.88</v>
          </cell>
          <cell r="Q2321">
            <v>4.6405000000000003</v>
          </cell>
        </row>
        <row r="2322">
          <cell r="K2322">
            <v>110.33</v>
          </cell>
          <cell r="Q2322">
            <v>4.5763999999999996</v>
          </cell>
        </row>
        <row r="2323">
          <cell r="K2323">
            <v>110.72</v>
          </cell>
          <cell r="Q2323">
            <v>4.5617000000000001</v>
          </cell>
        </row>
        <row r="2324">
          <cell r="K2324">
            <v>110.02</v>
          </cell>
          <cell r="Q2324">
            <v>4.5407999999999999</v>
          </cell>
        </row>
        <row r="2325">
          <cell r="K2325">
            <v>109.96</v>
          </cell>
          <cell r="Q2325">
            <v>4.5321999999999996</v>
          </cell>
        </row>
        <row r="2326">
          <cell r="K2326">
            <v>109.32</v>
          </cell>
          <cell r="Q2326">
            <v>4.5096999999999996</v>
          </cell>
        </row>
        <row r="2327">
          <cell r="K2327">
            <v>110.1</v>
          </cell>
          <cell r="Q2327">
            <v>4.5256999999999996</v>
          </cell>
        </row>
        <row r="2328">
          <cell r="K2328">
            <v>110.48</v>
          </cell>
          <cell r="Q2328">
            <v>4.4970999999999997</v>
          </cell>
        </row>
        <row r="2329">
          <cell r="K2329">
            <v>111.28</v>
          </cell>
          <cell r="Q2329">
            <v>4.4946000000000002</v>
          </cell>
        </row>
        <row r="2330">
          <cell r="K2330">
            <v>111</v>
          </cell>
          <cell r="Q2330">
            <v>4.4684999999999997</v>
          </cell>
        </row>
        <row r="2331">
          <cell r="K2331">
            <v>106.56</v>
          </cell>
          <cell r="Q2331">
            <v>4.5003000000000002</v>
          </cell>
        </row>
        <row r="2332">
          <cell r="K2332">
            <v>107.14</v>
          </cell>
          <cell r="Q2332">
            <v>4.5159000000000002</v>
          </cell>
        </row>
        <row r="2333">
          <cell r="K2333">
            <v>107.05</v>
          </cell>
          <cell r="Q2333">
            <v>4.5486000000000004</v>
          </cell>
        </row>
        <row r="2334">
          <cell r="K2334">
            <v>107.83</v>
          </cell>
          <cell r="Q2334">
            <v>4.5370999999999997</v>
          </cell>
        </row>
        <row r="2335">
          <cell r="K2335">
            <v>108</v>
          </cell>
          <cell r="Q2335">
            <v>4.3555999999999999</v>
          </cell>
        </row>
        <row r="2336">
          <cell r="K2336">
            <v>108.05</v>
          </cell>
          <cell r="Q2336">
            <v>4.3794000000000004</v>
          </cell>
        </row>
        <row r="2337">
          <cell r="K2337">
            <v>109.7</v>
          </cell>
          <cell r="Q2337">
            <v>4.3757000000000001</v>
          </cell>
        </row>
        <row r="2338">
          <cell r="K2338">
            <v>110.57</v>
          </cell>
          <cell r="Q2338">
            <v>4.4076000000000004</v>
          </cell>
        </row>
        <row r="2339">
          <cell r="K2339">
            <v>110.81</v>
          </cell>
          <cell r="Q2339">
            <v>4.4145000000000003</v>
          </cell>
        </row>
        <row r="2340">
          <cell r="K2340">
            <v>110.3</v>
          </cell>
          <cell r="Q2340">
            <v>4.4165999999999999</v>
          </cell>
        </row>
        <row r="2341">
          <cell r="K2341">
            <v>110.59</v>
          </cell>
          <cell r="Q2341">
            <v>4.484</v>
          </cell>
        </row>
        <row r="2342">
          <cell r="K2342">
            <v>111.2</v>
          </cell>
          <cell r="Q2342">
            <v>4.5195999999999996</v>
          </cell>
        </row>
        <row r="2343">
          <cell r="K2343">
            <v>110.19</v>
          </cell>
          <cell r="Q2343">
            <v>4.5293999999999999</v>
          </cell>
        </row>
        <row r="2344">
          <cell r="K2344">
            <v>108.96</v>
          </cell>
          <cell r="Q2344">
            <v>4.5084999999999997</v>
          </cell>
        </row>
        <row r="2345">
          <cell r="K2345">
            <v>109.11</v>
          </cell>
          <cell r="Q2345">
            <v>4.5204000000000004</v>
          </cell>
        </row>
        <row r="2346">
          <cell r="K2346">
            <v>109.84</v>
          </cell>
          <cell r="Q2346">
            <v>4.5453000000000001</v>
          </cell>
        </row>
        <row r="2347">
          <cell r="K2347">
            <v>109.75</v>
          </cell>
          <cell r="Q2347">
            <v>4.5039999999999996</v>
          </cell>
        </row>
        <row r="2348">
          <cell r="K2348">
            <v>110.13</v>
          </cell>
          <cell r="Q2348">
            <v>4.4537000000000004</v>
          </cell>
        </row>
        <row r="2349">
          <cell r="K2349">
            <v>111.54</v>
          </cell>
          <cell r="Q2349">
            <v>4.4599000000000002</v>
          </cell>
        </row>
        <row r="2350">
          <cell r="K2350">
            <v>109.8</v>
          </cell>
          <cell r="Q2350">
            <v>4.4897</v>
          </cell>
        </row>
        <row r="2351">
          <cell r="K2351">
            <v>110.67</v>
          </cell>
          <cell r="Q2351">
            <v>4.4859999999999998</v>
          </cell>
        </row>
        <row r="2352">
          <cell r="K2352">
            <v>111.38</v>
          </cell>
          <cell r="Q2352">
            <v>4.5015999999999998</v>
          </cell>
        </row>
        <row r="2353">
          <cell r="K2353">
            <v>111.83</v>
          </cell>
          <cell r="Q2353">
            <v>4.5591999999999997</v>
          </cell>
        </row>
        <row r="2354">
          <cell r="K2354">
            <v>108.35</v>
          </cell>
          <cell r="Q2354">
            <v>4.4881000000000002</v>
          </cell>
        </row>
        <row r="2355">
          <cell r="K2355">
            <v>107.62</v>
          </cell>
          <cell r="Q2355">
            <v>4.5236000000000001</v>
          </cell>
        </row>
        <row r="2356">
          <cell r="K2356">
            <v>107.39</v>
          </cell>
          <cell r="Q2356">
            <v>4.5526999999999997</v>
          </cell>
        </row>
        <row r="2357">
          <cell r="K2357">
            <v>108.1</v>
          </cell>
          <cell r="Q2357">
            <v>4.5711000000000004</v>
          </cell>
        </row>
        <row r="2358">
          <cell r="K2358">
            <v>108.03</v>
          </cell>
          <cell r="Q2358">
            <v>4.4287999999999998</v>
          </cell>
        </row>
        <row r="2359">
          <cell r="K2359">
            <v>107.35</v>
          </cell>
          <cell r="Q2359">
            <v>4.399</v>
          </cell>
        </row>
        <row r="2360">
          <cell r="K2360">
            <v>108.77</v>
          </cell>
          <cell r="Q2360">
            <v>4.3895999999999997</v>
          </cell>
        </row>
        <row r="2361">
          <cell r="K2361">
            <v>107.89</v>
          </cell>
          <cell r="Q2361">
            <v>4.4185999999999996</v>
          </cell>
        </row>
        <row r="2362">
          <cell r="K2362">
            <v>108.91</v>
          </cell>
          <cell r="Q2362">
            <v>4.4157000000000002</v>
          </cell>
        </row>
        <row r="2363">
          <cell r="K2363">
            <v>110.04</v>
          </cell>
          <cell r="Q2363">
            <v>4.3879000000000001</v>
          </cell>
        </row>
        <row r="2364">
          <cell r="K2364">
            <v>108.25</v>
          </cell>
          <cell r="Q2364">
            <v>4.4459999999999997</v>
          </cell>
        </row>
        <row r="2365">
          <cell r="K2365">
            <v>107.76</v>
          </cell>
          <cell r="Q2365">
            <v>4.41</v>
          </cell>
        </row>
        <row r="2366">
          <cell r="K2366">
            <v>108.35</v>
          </cell>
          <cell r="Q2366">
            <v>4.3053999999999997</v>
          </cell>
        </row>
        <row r="2367">
          <cell r="K2367">
            <v>108.5</v>
          </cell>
          <cell r="Q2367">
            <v>4.3499999999999996</v>
          </cell>
        </row>
        <row r="2368">
          <cell r="K2368">
            <v>108.59</v>
          </cell>
          <cell r="Q2368">
            <v>4.2793000000000001</v>
          </cell>
        </row>
        <row r="2369">
          <cell r="K2369">
            <v>109.21</v>
          </cell>
          <cell r="Q2369">
            <v>4.2599</v>
          </cell>
        </row>
        <row r="2370">
          <cell r="K2370">
            <v>108.85</v>
          </cell>
          <cell r="Q2370">
            <v>4.2831999999999999</v>
          </cell>
        </row>
        <row r="2371">
          <cell r="K2371">
            <v>109.53</v>
          </cell>
          <cell r="Q2371">
            <v>4.2892000000000001</v>
          </cell>
        </row>
        <row r="2372">
          <cell r="K2372">
            <v>109.05</v>
          </cell>
          <cell r="Q2372">
            <v>4.2927</v>
          </cell>
        </row>
        <row r="2373">
          <cell r="K2373">
            <v>109.25</v>
          </cell>
          <cell r="Q2373">
            <v>4.3171999999999997</v>
          </cell>
        </row>
        <row r="2374">
          <cell r="K2374">
            <v>107.84</v>
          </cell>
          <cell r="Q2374">
            <v>4.3029999999999999</v>
          </cell>
        </row>
        <row r="2375">
          <cell r="K2375">
            <v>106.14</v>
          </cell>
          <cell r="Q2375">
            <v>4.3299000000000003</v>
          </cell>
        </row>
        <row r="2376">
          <cell r="K2376">
            <v>104.85</v>
          </cell>
          <cell r="Q2376">
            <v>4.3109000000000002</v>
          </cell>
        </row>
        <row r="2377">
          <cell r="K2377">
            <v>103.66</v>
          </cell>
          <cell r="Q2377">
            <v>4.3188000000000004</v>
          </cell>
        </row>
        <row r="2378">
          <cell r="K2378">
            <v>104.96</v>
          </cell>
          <cell r="Q2378">
            <v>4.2630999999999997</v>
          </cell>
        </row>
        <row r="2379">
          <cell r="K2379">
            <v>104.42</v>
          </cell>
          <cell r="Q2379">
            <v>4.1959</v>
          </cell>
        </row>
        <row r="2380">
          <cell r="K2380">
            <v>101.4</v>
          </cell>
          <cell r="Q2380">
            <v>4.1448999999999998</v>
          </cell>
        </row>
        <row r="2381">
          <cell r="K2381">
            <v>103.3</v>
          </cell>
          <cell r="Q2381">
            <v>4.0978000000000003</v>
          </cell>
        </row>
        <row r="2382">
          <cell r="K2382">
            <v>102.96</v>
          </cell>
          <cell r="Q2382">
            <v>4.1492000000000004</v>
          </cell>
        </row>
        <row r="2383">
          <cell r="K2383">
            <v>101.98</v>
          </cell>
          <cell r="Q2383">
            <v>4.1279000000000003</v>
          </cell>
        </row>
        <row r="2384">
          <cell r="K2384">
            <v>102.33</v>
          </cell>
          <cell r="Q2384">
            <v>4.0084999999999997</v>
          </cell>
        </row>
        <row r="2385">
          <cell r="K2385">
            <v>102.55</v>
          </cell>
          <cell r="Q2385">
            <v>4.0835999999999997</v>
          </cell>
        </row>
        <row r="2386">
          <cell r="K2386">
            <v>102.48</v>
          </cell>
          <cell r="Q2386">
            <v>4.0701999999999998</v>
          </cell>
        </row>
        <row r="2387">
          <cell r="K2387">
            <v>102.57</v>
          </cell>
          <cell r="Q2387">
            <v>4.0313999999999997</v>
          </cell>
        </row>
        <row r="2388">
          <cell r="K2388">
            <v>103.06</v>
          </cell>
          <cell r="Q2388">
            <v>4.0453000000000001</v>
          </cell>
        </row>
        <row r="2389">
          <cell r="K2389">
            <v>103.77</v>
          </cell>
          <cell r="Q2389">
            <v>4.0540000000000003</v>
          </cell>
        </row>
        <row r="2390">
          <cell r="K2390">
            <v>102.69</v>
          </cell>
          <cell r="Q2390">
            <v>4.0511999999999997</v>
          </cell>
        </row>
        <row r="2391">
          <cell r="K2391">
            <v>103.57</v>
          </cell>
          <cell r="Q2391">
            <v>4.0547000000000004</v>
          </cell>
        </row>
        <row r="2392">
          <cell r="K2392">
            <v>104.73</v>
          </cell>
          <cell r="Q2392">
            <v>4.0740999999999996</v>
          </cell>
        </row>
        <row r="2393">
          <cell r="K2393">
            <v>104.85</v>
          </cell>
          <cell r="Q2393">
            <v>4.1021999999999998</v>
          </cell>
        </row>
        <row r="2394">
          <cell r="K2394">
            <v>105.85</v>
          </cell>
          <cell r="Q2394">
            <v>4.0594999999999999</v>
          </cell>
        </row>
        <row r="2395">
          <cell r="K2395">
            <v>103.18</v>
          </cell>
          <cell r="Q2395">
            <v>4.0942999999999996</v>
          </cell>
        </row>
        <row r="2396">
          <cell r="K2396">
            <v>103.9</v>
          </cell>
          <cell r="Q2396">
            <v>4.1401000000000003</v>
          </cell>
        </row>
        <row r="2397">
          <cell r="K2397">
            <v>104.31</v>
          </cell>
          <cell r="Q2397">
            <v>4.1448999999999998</v>
          </cell>
        </row>
        <row r="2398">
          <cell r="K2398">
            <v>106.21</v>
          </cell>
          <cell r="Q2398">
            <v>4.1844000000000001</v>
          </cell>
        </row>
        <row r="2399">
          <cell r="K2399">
            <v>105.04</v>
          </cell>
          <cell r="Q2399">
            <v>4.0789</v>
          </cell>
        </row>
        <row r="2400">
          <cell r="K2400">
            <v>104.57</v>
          </cell>
          <cell r="Q2400">
            <v>4.1073000000000004</v>
          </cell>
        </row>
        <row r="2401">
          <cell r="K2401">
            <v>105.25</v>
          </cell>
          <cell r="Q2401">
            <v>4.1234999999999999</v>
          </cell>
        </row>
        <row r="2402">
          <cell r="K2402">
            <v>104.55</v>
          </cell>
          <cell r="Q2402">
            <v>4.1985999999999999</v>
          </cell>
        </row>
        <row r="2403">
          <cell r="K2403">
            <v>104.97</v>
          </cell>
          <cell r="Q2403">
            <v>4.1524000000000001</v>
          </cell>
        </row>
        <row r="2404">
          <cell r="K2404">
            <v>104.94</v>
          </cell>
          <cell r="Q2404">
            <v>4.1337999999999999</v>
          </cell>
        </row>
        <row r="2405">
          <cell r="K2405">
            <v>105.3</v>
          </cell>
          <cell r="Q2405">
            <v>4.1607000000000003</v>
          </cell>
        </row>
        <row r="2406">
          <cell r="K2406">
            <v>105.47</v>
          </cell>
          <cell r="Q2406">
            <v>4.133</v>
          </cell>
        </row>
        <row r="2407">
          <cell r="K2407">
            <v>104.1</v>
          </cell>
          <cell r="Q2407">
            <v>4.1496000000000004</v>
          </cell>
        </row>
        <row r="2408">
          <cell r="K2408">
            <v>105.01</v>
          </cell>
          <cell r="Q2408">
            <v>4.1483999999999996</v>
          </cell>
        </row>
        <row r="2409">
          <cell r="K2409">
            <v>105.49</v>
          </cell>
          <cell r="Q2409">
            <v>4.1627000000000001</v>
          </cell>
        </row>
        <row r="2410">
          <cell r="K2410">
            <v>107.21</v>
          </cell>
          <cell r="Q2410">
            <v>4.1694000000000004</v>
          </cell>
        </row>
        <row r="2411">
          <cell r="K2411">
            <v>108.1</v>
          </cell>
          <cell r="Q2411">
            <v>4.1151999999999997</v>
          </cell>
        </row>
        <row r="2412">
          <cell r="K2412">
            <v>108.48</v>
          </cell>
          <cell r="Q2412">
            <v>4.1512000000000002</v>
          </cell>
        </row>
        <row r="2413">
          <cell r="K2413">
            <v>108.66</v>
          </cell>
          <cell r="Q2413">
            <v>4.1702000000000004</v>
          </cell>
        </row>
        <row r="2414">
          <cell r="K2414">
            <v>110.86</v>
          </cell>
          <cell r="Q2414">
            <v>4.2382</v>
          </cell>
        </row>
        <row r="2415">
          <cell r="K2415">
            <v>113.4</v>
          </cell>
          <cell r="Q2415">
            <v>4.2733999999999996</v>
          </cell>
        </row>
        <row r="2416">
          <cell r="K2416">
            <v>112.03</v>
          </cell>
          <cell r="Q2416">
            <v>4.2884000000000002</v>
          </cell>
        </row>
        <row r="2417">
          <cell r="K2417">
            <v>113</v>
          </cell>
          <cell r="Q2417">
            <v>4.2954999999999997</v>
          </cell>
        </row>
        <row r="2418">
          <cell r="K2418">
            <v>115</v>
          </cell>
          <cell r="Q2418">
            <v>4.3825000000000003</v>
          </cell>
        </row>
        <row r="2419">
          <cell r="K2419">
            <v>115.44</v>
          </cell>
          <cell r="Q2419">
            <v>4.4828999999999999</v>
          </cell>
        </row>
        <row r="2420">
          <cell r="K2420">
            <v>115.34</v>
          </cell>
          <cell r="Q2420">
            <v>4.4287000000000001</v>
          </cell>
        </row>
        <row r="2421">
          <cell r="K2421">
            <v>115.79</v>
          </cell>
          <cell r="Q2421">
            <v>4.4671000000000003</v>
          </cell>
        </row>
        <row r="2422">
          <cell r="K2422">
            <v>115.43</v>
          </cell>
          <cell r="Q2422">
            <v>4.5461</v>
          </cell>
        </row>
        <row r="2423">
          <cell r="K2423">
            <v>116.64</v>
          </cell>
          <cell r="Q2423">
            <v>4.5635000000000003</v>
          </cell>
        </row>
        <row r="2424">
          <cell r="K2424">
            <v>115.97</v>
          </cell>
          <cell r="Q2424">
            <v>4.5595999999999997</v>
          </cell>
        </row>
        <row r="2425">
          <cell r="K2425">
            <v>115.97</v>
          </cell>
          <cell r="Q2425">
            <v>4.5773000000000001</v>
          </cell>
        </row>
        <row r="2426">
          <cell r="K2426">
            <v>115.26</v>
          </cell>
          <cell r="Q2426">
            <v>4.5631000000000004</v>
          </cell>
        </row>
        <row r="2427">
          <cell r="K2427">
            <v>114.89</v>
          </cell>
          <cell r="Q2427">
            <v>4.6109999999999998</v>
          </cell>
        </row>
        <row r="2428">
          <cell r="K2428">
            <v>113.77</v>
          </cell>
          <cell r="Q2428">
            <v>4.5845000000000002</v>
          </cell>
        </row>
        <row r="2429">
          <cell r="K2429">
            <v>114.02</v>
          </cell>
          <cell r="Q2429">
            <v>4.5845000000000002</v>
          </cell>
        </row>
        <row r="2430">
          <cell r="K2430">
            <v>113.95</v>
          </cell>
          <cell r="Q2430">
            <v>4.4580000000000002</v>
          </cell>
        </row>
        <row r="2431">
          <cell r="K2431">
            <v>113.88</v>
          </cell>
          <cell r="Q2431">
            <v>4.4436</v>
          </cell>
        </row>
        <row r="2432">
          <cell r="K2432">
            <v>112.63</v>
          </cell>
          <cell r="Q2432">
            <v>4.4002999999999997</v>
          </cell>
        </row>
        <row r="2433">
          <cell r="K2433">
            <v>113.05</v>
          </cell>
          <cell r="Q2433">
            <v>4.41</v>
          </cell>
        </row>
        <row r="2434">
          <cell r="K2434">
            <v>113.69</v>
          </cell>
          <cell r="Q2434">
            <v>4.4073000000000002</v>
          </cell>
        </row>
        <row r="2435">
          <cell r="K2435">
            <v>112.28</v>
          </cell>
          <cell r="Q2435">
            <v>4.4046000000000003</v>
          </cell>
        </row>
        <row r="2436">
          <cell r="K2436">
            <v>112.09</v>
          </cell>
          <cell r="Q2436">
            <v>4.3562000000000003</v>
          </cell>
        </row>
        <row r="2437">
          <cell r="K2437">
            <v>110.57</v>
          </cell>
          <cell r="Q2437">
            <v>4.3724999999999996</v>
          </cell>
        </row>
        <row r="2438">
          <cell r="K2438">
            <v>110.38</v>
          </cell>
          <cell r="Q2438">
            <v>4.3971999999999998</v>
          </cell>
        </row>
        <row r="2439">
          <cell r="K2439">
            <v>112.01</v>
          </cell>
          <cell r="Q2439">
            <v>4.3426999999999998</v>
          </cell>
        </row>
        <row r="2440">
          <cell r="K2440">
            <v>112.99</v>
          </cell>
          <cell r="Q2440">
            <v>4.3353000000000002</v>
          </cell>
        </row>
        <row r="2441">
          <cell r="K2441">
            <v>113.19</v>
          </cell>
          <cell r="Q2441">
            <v>4.2766000000000002</v>
          </cell>
        </row>
        <row r="2442">
          <cell r="K2442">
            <v>112.9</v>
          </cell>
          <cell r="Q2442">
            <v>4.2691999999999997</v>
          </cell>
        </row>
        <row r="2443">
          <cell r="K2443">
            <v>110.27</v>
          </cell>
          <cell r="Q2443">
            <v>4.3323</v>
          </cell>
        </row>
        <row r="2444">
          <cell r="K2444">
            <v>116.47</v>
          </cell>
          <cell r="Q2444">
            <v>4.3701999999999996</v>
          </cell>
        </row>
        <row r="2445">
          <cell r="K2445">
            <v>117.08</v>
          </cell>
          <cell r="Q2445">
            <v>4.3779000000000003</v>
          </cell>
        </row>
        <row r="2446">
          <cell r="K2446">
            <v>116.37</v>
          </cell>
          <cell r="Q2446">
            <v>4.3666999999999998</v>
          </cell>
        </row>
        <row r="2447">
          <cell r="K2447">
            <v>115.79</v>
          </cell>
          <cell r="Q2447">
            <v>4.2649999999999997</v>
          </cell>
        </row>
        <row r="2448">
          <cell r="K2448">
            <v>117</v>
          </cell>
          <cell r="Q2448">
            <v>4.5048000000000004</v>
          </cell>
        </row>
        <row r="2449">
          <cell r="K2449">
            <v>118.39</v>
          </cell>
          <cell r="Q2449">
            <v>4.5282999999999998</v>
          </cell>
        </row>
        <row r="2450">
          <cell r="K2450">
            <v>117.18</v>
          </cell>
          <cell r="Q2450">
            <v>4.5008999999999997</v>
          </cell>
        </row>
        <row r="2451">
          <cell r="K2451">
            <v>117.33</v>
          </cell>
          <cell r="Q2451">
            <v>4.4785000000000004</v>
          </cell>
        </row>
        <row r="2452">
          <cell r="K2452">
            <v>117.04</v>
          </cell>
          <cell r="Q2452">
            <v>4.5252999999999997</v>
          </cell>
        </row>
        <row r="2453">
          <cell r="K2453">
            <v>117.8</v>
          </cell>
          <cell r="Q2453">
            <v>4.5789999999999997</v>
          </cell>
        </row>
        <row r="2454">
          <cell r="K2454">
            <v>117.07</v>
          </cell>
          <cell r="Q2454">
            <v>4.5321999999999996</v>
          </cell>
        </row>
        <row r="2455">
          <cell r="K2455">
            <v>116.7</v>
          </cell>
          <cell r="Q2455">
            <v>4.5380000000000003</v>
          </cell>
        </row>
        <row r="2456">
          <cell r="K2456">
            <v>116.48</v>
          </cell>
          <cell r="Q2456">
            <v>4.5267999999999997</v>
          </cell>
        </row>
        <row r="2457">
          <cell r="K2457">
            <v>116.23</v>
          </cell>
          <cell r="Q2457">
            <v>4.5561999999999996</v>
          </cell>
        </row>
        <row r="2458">
          <cell r="K2458">
            <v>115.7</v>
          </cell>
          <cell r="Q2458">
            <v>4.5279999999999996</v>
          </cell>
        </row>
        <row r="2459">
          <cell r="K2459">
            <v>116.57</v>
          </cell>
          <cell r="Q2459">
            <v>4.5136000000000003</v>
          </cell>
        </row>
        <row r="2460">
          <cell r="K2460">
            <v>115.63</v>
          </cell>
          <cell r="Q2460">
            <v>4.5050999999999997</v>
          </cell>
        </row>
        <row r="2461">
          <cell r="K2461">
            <v>116.01</v>
          </cell>
          <cell r="Q2461">
            <v>4.4954999999999998</v>
          </cell>
        </row>
        <row r="2462">
          <cell r="K2462">
            <v>117.12</v>
          </cell>
          <cell r="Q2462">
            <v>4.4749999999999996</v>
          </cell>
        </row>
        <row r="2463">
          <cell r="K2463">
            <v>117.86</v>
          </cell>
          <cell r="Q2463">
            <v>4.5086000000000004</v>
          </cell>
        </row>
        <row r="2464">
          <cell r="K2464">
            <v>118.25</v>
          </cell>
          <cell r="Q2464">
            <v>4.4722999999999997</v>
          </cell>
        </row>
        <row r="2465">
          <cell r="K2465">
            <v>117.16</v>
          </cell>
          <cell r="Q2465">
            <v>4.4870000000000001</v>
          </cell>
        </row>
        <row r="2466">
          <cell r="K2466">
            <v>118.8</v>
          </cell>
          <cell r="Q2466">
            <v>4.5298999999999996</v>
          </cell>
        </row>
        <row r="2467">
          <cell r="K2467">
            <v>122.94</v>
          </cell>
          <cell r="Q2467">
            <v>4.5585000000000004</v>
          </cell>
        </row>
        <row r="2468">
          <cell r="K2468">
            <v>126.5</v>
          </cell>
          <cell r="Q2468">
            <v>4.5735999999999999</v>
          </cell>
        </row>
        <row r="2469">
          <cell r="K2469">
            <v>124.62</v>
          </cell>
          <cell r="Q2469">
            <v>4.5313999999999997</v>
          </cell>
        </row>
        <row r="2470">
          <cell r="K2470">
            <v>130.08000000000001</v>
          </cell>
          <cell r="Q2470">
            <v>4.5949</v>
          </cell>
        </row>
        <row r="2471">
          <cell r="K2471">
            <v>128.01</v>
          </cell>
          <cell r="Q2471">
            <v>4.7549999999999999</v>
          </cell>
        </row>
        <row r="2472">
          <cell r="K2472">
            <v>127.95</v>
          </cell>
          <cell r="Q2472">
            <v>4.8926999999999996</v>
          </cell>
        </row>
        <row r="2473">
          <cell r="K2473">
            <v>128.46</v>
          </cell>
          <cell r="Q2473">
            <v>4.82</v>
          </cell>
        </row>
        <row r="2474">
          <cell r="K2474">
            <v>129.11000000000001</v>
          </cell>
          <cell r="Q2474">
            <v>5.0312000000000001</v>
          </cell>
        </row>
        <row r="2475">
          <cell r="K2475">
            <v>129.05000000000001</v>
          </cell>
          <cell r="Q2475">
            <v>4.9511000000000003</v>
          </cell>
        </row>
        <row r="2476">
          <cell r="K2476">
            <v>130.69999999999999</v>
          </cell>
          <cell r="Q2476">
            <v>4.9488000000000003</v>
          </cell>
        </row>
        <row r="2477">
          <cell r="K2477">
            <v>130.31</v>
          </cell>
          <cell r="Q2477">
            <v>4.9684999999999997</v>
          </cell>
        </row>
        <row r="2478">
          <cell r="K2478">
            <v>129.16999999999999</v>
          </cell>
          <cell r="Q2478">
            <v>4.9935999999999998</v>
          </cell>
        </row>
        <row r="2479">
          <cell r="K2479">
            <v>130.6</v>
          </cell>
          <cell r="Q2479">
            <v>4.9912999999999998</v>
          </cell>
        </row>
        <row r="2480">
          <cell r="K2480">
            <v>132.47</v>
          </cell>
          <cell r="Q2480">
            <v>5.0551000000000004</v>
          </cell>
        </row>
        <row r="2481">
          <cell r="K2481">
            <v>133.24</v>
          </cell>
          <cell r="Q2481">
            <v>5.04</v>
          </cell>
        </row>
        <row r="2482">
          <cell r="K2482">
            <v>134.68</v>
          </cell>
          <cell r="Q2482">
            <v>4.9960000000000004</v>
          </cell>
        </row>
        <row r="2483">
          <cell r="K2483">
            <v>133.72999999999999</v>
          </cell>
          <cell r="Q2483">
            <v>5.0513000000000003</v>
          </cell>
        </row>
        <row r="2484">
          <cell r="K2484">
            <v>134.47</v>
          </cell>
          <cell r="Q2484">
            <v>5.1235999999999997</v>
          </cell>
        </row>
        <row r="2485">
          <cell r="K2485">
            <v>134.65</v>
          </cell>
          <cell r="Q2485">
            <v>5.1534000000000004</v>
          </cell>
        </row>
        <row r="2486">
          <cell r="K2486">
            <v>136.32</v>
          </cell>
          <cell r="Q2486">
            <v>5.2091000000000003</v>
          </cell>
        </row>
        <row r="2487">
          <cell r="K2487">
            <v>135.12</v>
          </cell>
          <cell r="Q2487">
            <v>5.1722999999999999</v>
          </cell>
        </row>
        <row r="2488">
          <cell r="K2488">
            <v>134.1</v>
          </cell>
          <cell r="Q2488">
            <v>5.2008999999999999</v>
          </cell>
        </row>
        <row r="2489">
          <cell r="K2489">
            <v>135.78</v>
          </cell>
          <cell r="Q2489">
            <v>5.2079000000000004</v>
          </cell>
        </row>
        <row r="2490">
          <cell r="K2490">
            <v>136.54</v>
          </cell>
          <cell r="Q2490">
            <v>5.2725</v>
          </cell>
        </row>
        <row r="2491">
          <cell r="K2491">
            <v>135.80000000000001</v>
          </cell>
          <cell r="Q2491">
            <v>5.2260999999999997</v>
          </cell>
        </row>
        <row r="2492">
          <cell r="K2492">
            <v>137.53</v>
          </cell>
          <cell r="Q2492">
            <v>5.1866000000000003</v>
          </cell>
        </row>
        <row r="2493">
          <cell r="K2493">
            <v>139.44</v>
          </cell>
          <cell r="Q2493">
            <v>5.1246999999999998</v>
          </cell>
        </row>
        <row r="2494">
          <cell r="K2494">
            <v>141</v>
          </cell>
          <cell r="Q2494">
            <v>5.1534000000000004</v>
          </cell>
        </row>
        <row r="2495">
          <cell r="K2495">
            <v>139.69999999999999</v>
          </cell>
          <cell r="Q2495">
            <v>5.1254</v>
          </cell>
        </row>
        <row r="2496">
          <cell r="K2496">
            <v>140.35</v>
          </cell>
          <cell r="Q2496">
            <v>5.1906999999999996</v>
          </cell>
        </row>
        <row r="2497">
          <cell r="K2497">
            <v>141.16999999999999</v>
          </cell>
          <cell r="Q2497">
            <v>5.2628000000000004</v>
          </cell>
        </row>
        <row r="2498">
          <cell r="K2498">
            <v>140.31</v>
          </cell>
          <cell r="Q2498">
            <v>5.3216999999999999</v>
          </cell>
        </row>
        <row r="2499">
          <cell r="K2499">
            <v>140.46</v>
          </cell>
          <cell r="Q2499">
            <v>5.2725999999999997</v>
          </cell>
        </row>
        <row r="2500">
          <cell r="K2500">
            <v>140.43</v>
          </cell>
          <cell r="Q2500">
            <v>5.2972000000000001</v>
          </cell>
        </row>
        <row r="2501">
          <cell r="K2501">
            <v>141.25</v>
          </cell>
          <cell r="Q2501">
            <v>5.3281000000000001</v>
          </cell>
        </row>
        <row r="2502">
          <cell r="K2502">
            <v>141.97</v>
          </cell>
          <cell r="Q2502">
            <v>5.2956000000000003</v>
          </cell>
        </row>
        <row r="2503">
          <cell r="K2503">
            <v>141.36000000000001</v>
          </cell>
          <cell r="Q2503">
            <v>5.3013000000000003</v>
          </cell>
        </row>
        <row r="2504">
          <cell r="K2504">
            <v>141.19</v>
          </cell>
          <cell r="Q2504">
            <v>5.3002000000000002</v>
          </cell>
        </row>
        <row r="2505">
          <cell r="K2505">
            <v>133.6</v>
          </cell>
          <cell r="Q2505">
            <v>5.3311000000000002</v>
          </cell>
        </row>
        <row r="2506">
          <cell r="K2506">
            <v>134.22999999999999</v>
          </cell>
          <cell r="Q2506">
            <v>5.3582999999999998</v>
          </cell>
        </row>
        <row r="2507">
          <cell r="K2507">
            <v>136.05000000000001</v>
          </cell>
          <cell r="Q2507">
            <v>5.3353000000000002</v>
          </cell>
        </row>
        <row r="2508">
          <cell r="K2508">
            <v>135.36000000000001</v>
          </cell>
          <cell r="Q2508">
            <v>5.3289</v>
          </cell>
        </row>
        <row r="2509">
          <cell r="K2509">
            <v>133.5</v>
          </cell>
          <cell r="Q2509">
            <v>5.0423999999999998</v>
          </cell>
        </row>
        <row r="2510">
          <cell r="K2510">
            <v>132.38</v>
          </cell>
          <cell r="Q2510">
            <v>5.0662000000000003</v>
          </cell>
        </row>
        <row r="2511">
          <cell r="K2511">
            <v>129.36000000000001</v>
          </cell>
          <cell r="Q2511">
            <v>5.1349</v>
          </cell>
        </row>
        <row r="2512">
          <cell r="K2512">
            <v>124.14</v>
          </cell>
          <cell r="Q2512">
            <v>5.1087999999999996</v>
          </cell>
        </row>
        <row r="2513">
          <cell r="K2513">
            <v>131.15</v>
          </cell>
          <cell r="Q2513">
            <v>5.0385999999999997</v>
          </cell>
        </row>
        <row r="2514">
          <cell r="K2514">
            <v>128.96</v>
          </cell>
          <cell r="Q2514">
            <v>4.9962999999999997</v>
          </cell>
        </row>
        <row r="2515">
          <cell r="K2515">
            <v>124.86</v>
          </cell>
          <cell r="Q2515">
            <v>4.8823999999999996</v>
          </cell>
        </row>
        <row r="2516">
          <cell r="K2516">
            <v>123.17</v>
          </cell>
          <cell r="Q2516">
            <v>4.9001390847200001</v>
          </cell>
        </row>
      </sheetData>
      <sheetData sheetId="14" refreshError="1"/>
      <sheetData sheetId="15" refreshError="1"/>
      <sheetData sheetId="16" refreshError="1"/>
      <sheetData sheetId="17" refreshError="1"/>
      <sheetData sheetId="18">
        <row r="1">
          <cell r="E1">
            <v>7</v>
          </cell>
        </row>
      </sheetData>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2)"/>
      <sheetName val="Full Chart"/>
      <sheetName val="Inflation Stats"/>
      <sheetName val="GDP Data"/>
      <sheetName val="Full Chart (3)"/>
      <sheetName val="Histogram (2)"/>
      <sheetName val="Histogram"/>
      <sheetName val="Histogram Data"/>
      <sheetName val="Tear Sheet Data"/>
      <sheetName val="Stock Price Raw Data"/>
      <sheetName val="Op Leverage"/>
      <sheetName val="Scratch work"/>
      <sheetName val="Val Pct table"/>
      <sheetName val="Quarterly"/>
    </sheetNames>
    <sheetDataSet>
      <sheetData sheetId="0">
        <row r="6">
          <cell r="D6">
            <v>5</v>
          </cell>
        </row>
        <row r="7">
          <cell r="D7">
            <v>41790</v>
          </cell>
        </row>
        <row r="8">
          <cell r="D8">
            <v>41448</v>
          </cell>
        </row>
        <row r="10">
          <cell r="O10">
            <v>110409.04367568914</v>
          </cell>
        </row>
        <row r="11">
          <cell r="D11" t="str">
            <v>Growth Rate</v>
          </cell>
        </row>
        <row r="12">
          <cell r="J12">
            <v>5</v>
          </cell>
        </row>
        <row r="13">
          <cell r="D13">
            <v>0.03</v>
          </cell>
          <cell r="J13">
            <v>0.06</v>
          </cell>
        </row>
        <row r="14">
          <cell r="D14">
            <v>0</v>
          </cell>
        </row>
        <row r="15">
          <cell r="D15">
            <v>0.03</v>
          </cell>
          <cell r="J15">
            <v>4.4802809008326543</v>
          </cell>
        </row>
        <row r="17">
          <cell r="D17">
            <v>4646</v>
          </cell>
        </row>
        <row r="22">
          <cell r="J22">
            <v>21</v>
          </cell>
        </row>
        <row r="27">
          <cell r="N27">
            <v>46.625820279063802</v>
          </cell>
        </row>
        <row r="28">
          <cell r="N28">
            <v>29.860945003654361</v>
          </cell>
        </row>
      </sheetData>
      <sheetData sheetId="1">
        <row r="2">
          <cell r="V2">
            <v>41790</v>
          </cell>
        </row>
        <row r="4">
          <cell r="BP4">
            <v>2</v>
          </cell>
        </row>
        <row r="6">
          <cell r="BP6">
            <v>2</v>
          </cell>
        </row>
        <row r="102">
          <cell r="V102">
            <v>3655.9392467262169</v>
          </cell>
          <cell r="W102">
            <v>4135.4531657272782</v>
          </cell>
          <cell r="X102">
            <v>4189.9952009905655</v>
          </cell>
          <cell r="Y102">
            <v>4182.5827993032399</v>
          </cell>
          <cell r="Z102">
            <v>4156.3788169770387</v>
          </cell>
        </row>
        <row r="184">
          <cell r="Z184">
            <v>3629</v>
          </cell>
        </row>
        <row r="185">
          <cell r="Z185">
            <v>3403.188086458912</v>
          </cell>
        </row>
      </sheetData>
      <sheetData sheetId="2"/>
      <sheetData sheetId="3"/>
      <sheetData sheetId="4" refreshError="1"/>
      <sheetData sheetId="5" refreshError="1"/>
      <sheetData sheetId="6"/>
      <sheetData sheetId="7"/>
      <sheetData sheetId="8" refreshError="1"/>
      <sheetData sheetId="9" refreshError="1"/>
      <sheetData sheetId="10" refreshError="1"/>
      <sheetData sheetId="11"/>
      <sheetData sheetId="12"/>
      <sheetData sheetId="13"/>
      <sheetData sheetId="14" refreshError="1"/>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BSM Cone Chart"/>
      <sheetName val="Histogram"/>
      <sheetName val="Scratch work"/>
      <sheetName val="Data"/>
      <sheetName val="Cone Calculations"/>
      <sheetName val="Histogram Data"/>
    </sheetNames>
    <sheetDataSet>
      <sheetData sheetId="0">
        <row r="2">
          <cell r="B2" t="str">
            <v>ORCL</v>
          </cell>
        </row>
        <row r="6">
          <cell r="G6">
            <v>38.43</v>
          </cell>
        </row>
        <row r="9">
          <cell r="J9">
            <v>31.502266285107915</v>
          </cell>
        </row>
        <row r="10">
          <cell r="J10">
            <v>40.827103799209247</v>
          </cell>
        </row>
        <row r="11">
          <cell r="J11">
            <v>37.802719542129502</v>
          </cell>
        </row>
        <row r="12">
          <cell r="J12">
            <v>48.992524559051098</v>
          </cell>
        </row>
        <row r="13">
          <cell r="J13">
            <v>33.989732905299007</v>
          </cell>
        </row>
        <row r="14">
          <cell r="J14">
            <v>44.133554713669582</v>
          </cell>
        </row>
        <row r="15">
          <cell r="J15">
            <v>40.787679486358797</v>
          </cell>
        </row>
        <row r="16">
          <cell r="J16">
            <v>52.960265656403493</v>
          </cell>
        </row>
        <row r="20">
          <cell r="K20">
            <v>50</v>
          </cell>
        </row>
        <row r="21">
          <cell r="K21">
            <v>38</v>
          </cell>
          <cell r="P21">
            <v>60.283068084135806</v>
          </cell>
        </row>
        <row r="22">
          <cell r="K22">
            <v>44</v>
          </cell>
          <cell r="P22">
            <v>39.047936413528959</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ow r="2">
          <cell r="K2">
            <v>12.75</v>
          </cell>
          <cell r="Q2">
            <v>6.3146000000000004</v>
          </cell>
        </row>
        <row r="3">
          <cell r="K3">
            <v>12.8</v>
          </cell>
          <cell r="Q3">
            <v>6.4793000000000003</v>
          </cell>
        </row>
        <row r="4">
          <cell r="K4">
            <v>12.83</v>
          </cell>
          <cell r="Q4">
            <v>6.5564999999999998</v>
          </cell>
        </row>
        <row r="5">
          <cell r="K5">
            <v>13.1</v>
          </cell>
          <cell r="Q5">
            <v>6.5152999999999999</v>
          </cell>
        </row>
        <row r="6">
          <cell r="K6">
            <v>13.17</v>
          </cell>
          <cell r="Q6">
            <v>6.5616000000000003</v>
          </cell>
        </row>
        <row r="7">
          <cell r="K7">
            <v>13.11</v>
          </cell>
          <cell r="Q7">
            <v>6.5873999999999997</v>
          </cell>
        </row>
        <row r="8">
          <cell r="K8">
            <v>13.35</v>
          </cell>
          <cell r="Q8">
            <v>6.6028000000000002</v>
          </cell>
        </row>
        <row r="9">
          <cell r="K9">
            <v>13.38</v>
          </cell>
          <cell r="Q9">
            <v>6.7417999999999996</v>
          </cell>
        </row>
        <row r="10">
          <cell r="K10">
            <v>13.14</v>
          </cell>
          <cell r="Q10">
            <v>6.7778</v>
          </cell>
        </row>
        <row r="11">
          <cell r="K11">
            <v>13.39</v>
          </cell>
          <cell r="Q11">
            <v>6.7469000000000001</v>
          </cell>
        </row>
        <row r="12">
          <cell r="K12">
            <v>13.31</v>
          </cell>
          <cell r="Q12">
            <v>6.8704000000000001</v>
          </cell>
        </row>
        <row r="13">
          <cell r="K13">
            <v>12.92</v>
          </cell>
          <cell r="Q13">
            <v>6.8859000000000004</v>
          </cell>
        </row>
        <row r="14">
          <cell r="K14">
            <v>13.13</v>
          </cell>
          <cell r="Q14">
            <v>6.7624000000000004</v>
          </cell>
        </row>
        <row r="15">
          <cell r="K15">
            <v>12.97</v>
          </cell>
          <cell r="Q15">
            <v>6.891</v>
          </cell>
        </row>
        <row r="16">
          <cell r="K16">
            <v>12.75</v>
          </cell>
          <cell r="Q16">
            <v>6.8498000000000001</v>
          </cell>
        </row>
        <row r="17">
          <cell r="K17">
            <v>12.68</v>
          </cell>
          <cell r="Q17">
            <v>6.6490999999999998</v>
          </cell>
        </row>
        <row r="18">
          <cell r="K18">
            <v>12.7</v>
          </cell>
          <cell r="Q18">
            <v>6.7572000000000001</v>
          </cell>
        </row>
        <row r="19">
          <cell r="K19">
            <v>12.79</v>
          </cell>
          <cell r="Q19">
            <v>6.6749000000000001</v>
          </cell>
        </row>
        <row r="20">
          <cell r="K20">
            <v>12.66</v>
          </cell>
          <cell r="Q20">
            <v>6.5616000000000003</v>
          </cell>
        </row>
        <row r="21">
          <cell r="K21">
            <v>12.68</v>
          </cell>
          <cell r="Q21">
            <v>6.5255999999999998</v>
          </cell>
        </row>
        <row r="22">
          <cell r="K22">
            <v>12.74</v>
          </cell>
          <cell r="Q22">
            <v>6.5358999999999998</v>
          </cell>
        </row>
        <row r="23">
          <cell r="K23">
            <v>13.09</v>
          </cell>
          <cell r="Q23">
            <v>6.5822000000000003</v>
          </cell>
        </row>
        <row r="24">
          <cell r="K24">
            <v>12.95</v>
          </cell>
          <cell r="Q24">
            <v>6.5152999999999999</v>
          </cell>
        </row>
        <row r="25">
          <cell r="K25">
            <v>13.03</v>
          </cell>
          <cell r="Q25">
            <v>6.5255999999999998</v>
          </cell>
        </row>
        <row r="26">
          <cell r="K26">
            <v>13.34</v>
          </cell>
          <cell r="Q26">
            <v>6.3602999999999996</v>
          </cell>
        </row>
        <row r="27">
          <cell r="K27">
            <v>13.06</v>
          </cell>
          <cell r="Q27">
            <v>6.5350999999999999</v>
          </cell>
        </row>
        <row r="28">
          <cell r="K28">
            <v>13.21</v>
          </cell>
          <cell r="Q28">
            <v>6.4652000000000003</v>
          </cell>
        </row>
        <row r="29">
          <cell r="K29">
            <v>13.29</v>
          </cell>
          <cell r="Q29">
            <v>6.5050999999999997</v>
          </cell>
        </row>
        <row r="30">
          <cell r="K30">
            <v>13.28</v>
          </cell>
          <cell r="Q30">
            <v>6.6599000000000004</v>
          </cell>
        </row>
        <row r="31">
          <cell r="K31">
            <v>14.63</v>
          </cell>
          <cell r="Q31">
            <v>6.5201000000000002</v>
          </cell>
        </row>
        <row r="32">
          <cell r="K32">
            <v>14.23</v>
          </cell>
          <cell r="Q32">
            <v>6.5949999999999998</v>
          </cell>
        </row>
        <row r="33">
          <cell r="K33">
            <v>14.09</v>
          </cell>
          <cell r="Q33">
            <v>6.6349</v>
          </cell>
        </row>
        <row r="34">
          <cell r="K34">
            <v>14.09</v>
          </cell>
          <cell r="Q34">
            <v>6.6299000000000001</v>
          </cell>
        </row>
        <row r="35">
          <cell r="K35">
            <v>13.98</v>
          </cell>
          <cell r="Q35">
            <v>7.3038999999999996</v>
          </cell>
        </row>
        <row r="36">
          <cell r="K36">
            <v>13.58</v>
          </cell>
          <cell r="Q36">
            <v>7.1041999999999996</v>
          </cell>
        </row>
        <row r="37">
          <cell r="K37">
            <v>13.79</v>
          </cell>
          <cell r="Q37">
            <v>7.0343</v>
          </cell>
        </row>
        <row r="38">
          <cell r="K38">
            <v>13.7</v>
          </cell>
          <cell r="Q38">
            <v>7.0343</v>
          </cell>
        </row>
        <row r="39">
          <cell r="K39">
            <v>13.64</v>
          </cell>
          <cell r="Q39">
            <v>6.9794</v>
          </cell>
        </row>
        <row r="40">
          <cell r="K40">
            <v>13.65</v>
          </cell>
          <cell r="Q40">
            <v>6.7797000000000001</v>
          </cell>
        </row>
        <row r="41">
          <cell r="K41">
            <v>13.84</v>
          </cell>
          <cell r="Q41">
            <v>6.8845000000000001</v>
          </cell>
        </row>
        <row r="42">
          <cell r="K42">
            <v>13.72</v>
          </cell>
          <cell r="Q42">
            <v>6.8395999999999999</v>
          </cell>
        </row>
        <row r="43">
          <cell r="K43">
            <v>13.88</v>
          </cell>
          <cell r="Q43">
            <v>6.8097000000000003</v>
          </cell>
        </row>
        <row r="44">
          <cell r="K44">
            <v>13.72</v>
          </cell>
          <cell r="Q44">
            <v>6.8147000000000002</v>
          </cell>
        </row>
        <row r="45">
          <cell r="K45">
            <v>13.41</v>
          </cell>
          <cell r="Q45">
            <v>6.9095000000000004</v>
          </cell>
        </row>
        <row r="46">
          <cell r="K46">
            <v>13.06</v>
          </cell>
          <cell r="Q46">
            <v>6.8495999999999997</v>
          </cell>
        </row>
        <row r="47">
          <cell r="K47">
            <v>13.1</v>
          </cell>
          <cell r="Q47">
            <v>6.9295</v>
          </cell>
        </row>
        <row r="48">
          <cell r="K48">
            <v>13.22</v>
          </cell>
          <cell r="Q48">
            <v>6.8495999999999997</v>
          </cell>
        </row>
        <row r="49">
          <cell r="K49">
            <v>13.33</v>
          </cell>
          <cell r="Q49">
            <v>6.6947999999999999</v>
          </cell>
        </row>
        <row r="50">
          <cell r="K50">
            <v>13.19</v>
          </cell>
          <cell r="Q50">
            <v>6.5201000000000002</v>
          </cell>
        </row>
        <row r="51">
          <cell r="K51">
            <v>13.2</v>
          </cell>
          <cell r="Q51">
            <v>6.5400999999999998</v>
          </cell>
        </row>
        <row r="52">
          <cell r="K52">
            <v>13.48</v>
          </cell>
          <cell r="Q52">
            <v>6.6</v>
          </cell>
        </row>
        <row r="53">
          <cell r="K53">
            <v>13.48</v>
          </cell>
          <cell r="Q53">
            <v>6.6548999999999996</v>
          </cell>
        </row>
        <row r="54">
          <cell r="K54">
            <v>13.63</v>
          </cell>
          <cell r="Q54">
            <v>6.585</v>
          </cell>
        </row>
        <row r="55">
          <cell r="K55">
            <v>13.78</v>
          </cell>
          <cell r="Q55">
            <v>6.59</v>
          </cell>
        </row>
        <row r="56">
          <cell r="K56">
            <v>13.47</v>
          </cell>
          <cell r="Q56">
            <v>6.7298</v>
          </cell>
        </row>
        <row r="57">
          <cell r="K57">
            <v>13.28</v>
          </cell>
          <cell r="Q57">
            <v>6.7298</v>
          </cell>
        </row>
        <row r="58">
          <cell r="K58">
            <v>13.31</v>
          </cell>
          <cell r="Q58">
            <v>6.8047000000000004</v>
          </cell>
        </row>
        <row r="59">
          <cell r="K59">
            <v>13.24</v>
          </cell>
          <cell r="Q59">
            <v>6.8795999999999999</v>
          </cell>
        </row>
        <row r="60">
          <cell r="K60">
            <v>13.59</v>
          </cell>
          <cell r="Q60">
            <v>6.7248000000000001</v>
          </cell>
        </row>
        <row r="61">
          <cell r="K61">
            <v>13.62</v>
          </cell>
          <cell r="Q61">
            <v>6.6299000000000001</v>
          </cell>
        </row>
        <row r="62">
          <cell r="K62">
            <v>13.97</v>
          </cell>
          <cell r="Q62">
            <v>6.6448999999999998</v>
          </cell>
        </row>
        <row r="63">
          <cell r="K63">
            <v>13.68</v>
          </cell>
          <cell r="Q63">
            <v>6.61</v>
          </cell>
        </row>
        <row r="64">
          <cell r="K64">
            <v>13.77</v>
          </cell>
          <cell r="Q64">
            <v>6.7847</v>
          </cell>
        </row>
        <row r="65">
          <cell r="K65">
            <v>13.65</v>
          </cell>
          <cell r="Q65">
            <v>6.7996999999999996</v>
          </cell>
        </row>
        <row r="66">
          <cell r="K66">
            <v>13.56</v>
          </cell>
          <cell r="Q66">
            <v>6.9744000000000002</v>
          </cell>
        </row>
        <row r="67">
          <cell r="K67">
            <v>13.34</v>
          </cell>
          <cell r="Q67">
            <v>6.8296000000000001</v>
          </cell>
        </row>
        <row r="68">
          <cell r="K68">
            <v>13.66</v>
          </cell>
          <cell r="Q68">
            <v>6.8746</v>
          </cell>
        </row>
        <row r="69">
          <cell r="K69">
            <v>13.55</v>
          </cell>
          <cell r="Q69">
            <v>6.8147000000000002</v>
          </cell>
        </row>
        <row r="70">
          <cell r="K70">
            <v>13.47</v>
          </cell>
          <cell r="Q70">
            <v>6.7697000000000003</v>
          </cell>
        </row>
        <row r="71">
          <cell r="K71">
            <v>13.17</v>
          </cell>
          <cell r="Q71">
            <v>6.6599000000000004</v>
          </cell>
        </row>
        <row r="72">
          <cell r="K72">
            <v>13.14</v>
          </cell>
          <cell r="Q72">
            <v>6.8196000000000003</v>
          </cell>
        </row>
        <row r="73">
          <cell r="K73">
            <v>13.35</v>
          </cell>
          <cell r="Q73">
            <v>6.7647000000000004</v>
          </cell>
        </row>
        <row r="74">
          <cell r="K74">
            <v>13.31</v>
          </cell>
          <cell r="Q74">
            <v>6.7248000000000001</v>
          </cell>
        </row>
        <row r="75">
          <cell r="K75">
            <v>13.29</v>
          </cell>
          <cell r="Q75">
            <v>6.5750000000000002</v>
          </cell>
        </row>
        <row r="76">
          <cell r="K76">
            <v>13.33</v>
          </cell>
          <cell r="Q76">
            <v>6.56</v>
          </cell>
        </row>
        <row r="77">
          <cell r="K77">
            <v>12.96</v>
          </cell>
          <cell r="Q77">
            <v>6.6649000000000003</v>
          </cell>
        </row>
        <row r="78">
          <cell r="K78">
            <v>12.94</v>
          </cell>
          <cell r="Q78">
            <v>6.6448999999999998</v>
          </cell>
        </row>
        <row r="79">
          <cell r="K79">
            <v>12.7</v>
          </cell>
          <cell r="Q79">
            <v>6.6349</v>
          </cell>
        </row>
        <row r="80">
          <cell r="K80">
            <v>12.95</v>
          </cell>
          <cell r="Q80">
            <v>6.6548999999999996</v>
          </cell>
        </row>
        <row r="81">
          <cell r="K81">
            <v>13.01</v>
          </cell>
          <cell r="Q81">
            <v>6.4702000000000002</v>
          </cell>
        </row>
        <row r="82">
          <cell r="K82">
            <v>13.13</v>
          </cell>
          <cell r="Q82">
            <v>6.4602000000000004</v>
          </cell>
        </row>
        <row r="83">
          <cell r="K83">
            <v>12.95</v>
          </cell>
          <cell r="Q83">
            <v>6.3403999999999998</v>
          </cell>
        </row>
        <row r="84">
          <cell r="K84">
            <v>13.15</v>
          </cell>
          <cell r="Q84">
            <v>6.4652000000000003</v>
          </cell>
        </row>
        <row r="85">
          <cell r="K85">
            <v>13.05</v>
          </cell>
          <cell r="Q85">
            <v>6.4950999999999999</v>
          </cell>
        </row>
        <row r="86">
          <cell r="K86">
            <v>13.09</v>
          </cell>
          <cell r="Q86">
            <v>6.5549999999999997</v>
          </cell>
        </row>
        <row r="87">
          <cell r="K87">
            <v>13.28</v>
          </cell>
          <cell r="Q87">
            <v>6.1744000000000003</v>
          </cell>
        </row>
        <row r="88">
          <cell r="K88">
            <v>13.6</v>
          </cell>
          <cell r="Q88">
            <v>6.2698</v>
          </cell>
        </row>
        <row r="89">
          <cell r="K89">
            <v>13.62</v>
          </cell>
          <cell r="Q89">
            <v>6.2221000000000002</v>
          </cell>
        </row>
        <row r="90">
          <cell r="K90">
            <v>13.35</v>
          </cell>
          <cell r="Q90">
            <v>6.2412000000000001</v>
          </cell>
        </row>
        <row r="91">
          <cell r="K91">
            <v>13.26</v>
          </cell>
          <cell r="Q91">
            <v>6.3318000000000003</v>
          </cell>
        </row>
        <row r="92">
          <cell r="K92">
            <v>13.09</v>
          </cell>
          <cell r="Q92">
            <v>6.4843000000000002</v>
          </cell>
        </row>
        <row r="93">
          <cell r="K93">
            <v>13.15</v>
          </cell>
          <cell r="Q93">
            <v>6.4939</v>
          </cell>
        </row>
        <row r="94">
          <cell r="K94">
            <v>13.15</v>
          </cell>
          <cell r="Q94">
            <v>6.3651</v>
          </cell>
        </row>
        <row r="95">
          <cell r="K95">
            <v>13.02</v>
          </cell>
          <cell r="Q95">
            <v>6.3221999999999996</v>
          </cell>
        </row>
        <row r="96">
          <cell r="K96">
            <v>13.34</v>
          </cell>
          <cell r="Q96">
            <v>6.2412000000000001</v>
          </cell>
        </row>
        <row r="97">
          <cell r="K97">
            <v>12.54</v>
          </cell>
          <cell r="Q97">
            <v>6.2698</v>
          </cell>
        </row>
        <row r="98">
          <cell r="K98">
            <v>12.65</v>
          </cell>
          <cell r="Q98">
            <v>6.2698</v>
          </cell>
        </row>
        <row r="99">
          <cell r="K99">
            <v>12.49</v>
          </cell>
          <cell r="Q99">
            <v>6.2077999999999998</v>
          </cell>
        </row>
        <row r="100">
          <cell r="K100">
            <v>12.51</v>
          </cell>
          <cell r="Q100">
            <v>6.3604000000000003</v>
          </cell>
        </row>
        <row r="101">
          <cell r="K101">
            <v>12.55</v>
          </cell>
          <cell r="Q101">
            <v>5.9789000000000003</v>
          </cell>
        </row>
        <row r="102">
          <cell r="K102">
            <v>12.43</v>
          </cell>
          <cell r="Q102">
            <v>6.0313999999999997</v>
          </cell>
        </row>
        <row r="103">
          <cell r="K103">
            <v>12.28</v>
          </cell>
          <cell r="Q103">
            <v>5.9550999999999998</v>
          </cell>
        </row>
        <row r="104">
          <cell r="K104">
            <v>12.48</v>
          </cell>
          <cell r="Q104">
            <v>5.9645999999999999</v>
          </cell>
        </row>
        <row r="105">
          <cell r="K105">
            <v>12.48</v>
          </cell>
          <cell r="Q105">
            <v>5.9836999999999998</v>
          </cell>
        </row>
        <row r="106">
          <cell r="K106">
            <v>12.53</v>
          </cell>
          <cell r="Q106">
            <v>5.9264999999999999</v>
          </cell>
        </row>
        <row r="107">
          <cell r="K107">
            <v>12.69</v>
          </cell>
          <cell r="Q107">
            <v>5.8550000000000004</v>
          </cell>
        </row>
        <row r="108">
          <cell r="K108">
            <v>12.45</v>
          </cell>
          <cell r="Q108">
            <v>5.9503000000000004</v>
          </cell>
        </row>
        <row r="109">
          <cell r="K109">
            <v>12.38</v>
          </cell>
          <cell r="Q109">
            <v>5.9503000000000004</v>
          </cell>
        </row>
        <row r="110">
          <cell r="K110">
            <v>12.45</v>
          </cell>
          <cell r="Q110">
            <v>5.9741999999999997</v>
          </cell>
        </row>
        <row r="111">
          <cell r="K111">
            <v>12.36</v>
          </cell>
          <cell r="Q111">
            <v>6.0505000000000004</v>
          </cell>
        </row>
        <row r="112">
          <cell r="K112">
            <v>12.4</v>
          </cell>
          <cell r="Q112">
            <v>5.9359999999999999</v>
          </cell>
        </row>
        <row r="113">
          <cell r="K113">
            <v>12.48</v>
          </cell>
          <cell r="Q113">
            <v>5.9025999999999996</v>
          </cell>
        </row>
        <row r="114">
          <cell r="K114">
            <v>12.26</v>
          </cell>
          <cell r="Q114">
            <v>5.9359999999999999</v>
          </cell>
        </row>
        <row r="115">
          <cell r="K115">
            <v>12.09</v>
          </cell>
          <cell r="Q115">
            <v>5.8930999999999996</v>
          </cell>
        </row>
        <row r="116">
          <cell r="K116">
            <v>11.7</v>
          </cell>
          <cell r="Q116">
            <v>5.9122000000000003</v>
          </cell>
        </row>
        <row r="117">
          <cell r="K117">
            <v>11.8</v>
          </cell>
          <cell r="Q117">
            <v>5.9503000000000004</v>
          </cell>
        </row>
        <row r="118">
          <cell r="K118">
            <v>11.88</v>
          </cell>
          <cell r="Q118">
            <v>5.8453999999999997</v>
          </cell>
        </row>
        <row r="119">
          <cell r="K119">
            <v>11.78</v>
          </cell>
          <cell r="Q119">
            <v>5.7644000000000002</v>
          </cell>
        </row>
        <row r="120">
          <cell r="K120">
            <v>12.17</v>
          </cell>
          <cell r="Q120">
            <v>5.5784000000000002</v>
          </cell>
        </row>
        <row r="121">
          <cell r="K121">
            <v>11.92</v>
          </cell>
          <cell r="Q121">
            <v>5.6261000000000001</v>
          </cell>
        </row>
        <row r="122">
          <cell r="K122">
            <v>12.07</v>
          </cell>
          <cell r="Q122">
            <v>5.6642999999999999</v>
          </cell>
        </row>
        <row r="123">
          <cell r="K123">
            <v>11.88</v>
          </cell>
          <cell r="Q123">
            <v>5.6166</v>
          </cell>
        </row>
        <row r="124">
          <cell r="K124">
            <v>12</v>
          </cell>
          <cell r="Q124">
            <v>5.8025000000000002</v>
          </cell>
        </row>
        <row r="125">
          <cell r="K125">
            <v>11.62</v>
          </cell>
          <cell r="Q125">
            <v>5.6833</v>
          </cell>
        </row>
        <row r="126">
          <cell r="K126">
            <v>11.56</v>
          </cell>
          <cell r="Q126">
            <v>5.7548000000000004</v>
          </cell>
        </row>
        <row r="127">
          <cell r="K127">
            <v>11.6</v>
          </cell>
          <cell r="Q127">
            <v>5.6642999999999999</v>
          </cell>
        </row>
        <row r="128">
          <cell r="K128">
            <v>11.59</v>
          </cell>
          <cell r="Q128">
            <v>5.7214999999999998</v>
          </cell>
        </row>
        <row r="129">
          <cell r="K129">
            <v>11.72</v>
          </cell>
          <cell r="Q129">
            <v>5.5403000000000002</v>
          </cell>
        </row>
        <row r="130">
          <cell r="K130">
            <v>11.66</v>
          </cell>
          <cell r="Q130">
            <v>5.5117000000000003</v>
          </cell>
        </row>
        <row r="131">
          <cell r="K131">
            <v>11.76</v>
          </cell>
          <cell r="Q131">
            <v>5.5308000000000002</v>
          </cell>
        </row>
        <row r="132">
          <cell r="K132">
            <v>11.75</v>
          </cell>
          <cell r="Q132">
            <v>5.5259999999999998</v>
          </cell>
        </row>
        <row r="133">
          <cell r="K133">
            <v>11.52</v>
          </cell>
          <cell r="Q133">
            <v>5.5880000000000001</v>
          </cell>
        </row>
        <row r="134">
          <cell r="K134">
            <v>11.7</v>
          </cell>
          <cell r="Q134">
            <v>5.5594000000000001</v>
          </cell>
        </row>
        <row r="135">
          <cell r="K135">
            <v>11.89</v>
          </cell>
          <cell r="Q135">
            <v>5.6070000000000002</v>
          </cell>
        </row>
        <row r="136">
          <cell r="K136">
            <v>12.36</v>
          </cell>
          <cell r="Q136">
            <v>5.6022999999999996</v>
          </cell>
        </row>
        <row r="137">
          <cell r="K137">
            <v>12.35</v>
          </cell>
          <cell r="Q137">
            <v>5.4926000000000004</v>
          </cell>
        </row>
        <row r="138">
          <cell r="K138">
            <v>12.21</v>
          </cell>
          <cell r="Q138">
            <v>5.5784000000000002</v>
          </cell>
        </row>
        <row r="139">
          <cell r="K139">
            <v>12.33</v>
          </cell>
          <cell r="Q139">
            <v>5.6689999999999996</v>
          </cell>
        </row>
        <row r="140">
          <cell r="K140">
            <v>12.43</v>
          </cell>
          <cell r="Q140">
            <v>5.8930999999999996</v>
          </cell>
        </row>
        <row r="141">
          <cell r="K141">
            <v>12.55</v>
          </cell>
          <cell r="Q141">
            <v>5.8883000000000001</v>
          </cell>
        </row>
        <row r="142">
          <cell r="K142">
            <v>12.7</v>
          </cell>
          <cell r="Q142">
            <v>5.8216000000000001</v>
          </cell>
        </row>
        <row r="143">
          <cell r="K143">
            <v>12.8</v>
          </cell>
          <cell r="Q143">
            <v>5.8788</v>
          </cell>
        </row>
        <row r="144">
          <cell r="K144">
            <v>12.75</v>
          </cell>
          <cell r="Q144">
            <v>5.9264999999999999</v>
          </cell>
        </row>
        <row r="145">
          <cell r="K145">
            <v>12.92</v>
          </cell>
          <cell r="Q145">
            <v>5.9836999999999998</v>
          </cell>
        </row>
        <row r="146">
          <cell r="K146">
            <v>12.85</v>
          </cell>
          <cell r="Q146">
            <v>6.0552000000000001</v>
          </cell>
        </row>
        <row r="147">
          <cell r="K147">
            <v>12.8</v>
          </cell>
          <cell r="Q147">
            <v>6.1029</v>
          </cell>
        </row>
        <row r="148">
          <cell r="K148">
            <v>12.85</v>
          </cell>
          <cell r="Q148">
            <v>6.0791000000000004</v>
          </cell>
        </row>
        <row r="149">
          <cell r="K149">
            <v>12.98</v>
          </cell>
          <cell r="Q149">
            <v>6.1600999999999999</v>
          </cell>
        </row>
        <row r="150">
          <cell r="K150">
            <v>12.59</v>
          </cell>
          <cell r="Q150">
            <v>6.1266999999999996</v>
          </cell>
        </row>
        <row r="151">
          <cell r="K151">
            <v>12.65</v>
          </cell>
          <cell r="Q151">
            <v>5.6753</v>
          </cell>
        </row>
        <row r="152">
          <cell r="K152">
            <v>12.59</v>
          </cell>
          <cell r="Q152">
            <v>5.6974999999999998</v>
          </cell>
        </row>
        <row r="153">
          <cell r="K153">
            <v>12.67</v>
          </cell>
          <cell r="Q153">
            <v>5.7550999999999997</v>
          </cell>
        </row>
        <row r="154">
          <cell r="K154">
            <v>12.67</v>
          </cell>
          <cell r="Q154">
            <v>5.5822000000000003</v>
          </cell>
        </row>
        <row r="155">
          <cell r="K155">
            <v>12.64</v>
          </cell>
          <cell r="Q155">
            <v>5.6087999999999996</v>
          </cell>
        </row>
        <row r="156">
          <cell r="K156">
            <v>12.6</v>
          </cell>
          <cell r="Q156">
            <v>5.5822000000000003</v>
          </cell>
        </row>
        <row r="157">
          <cell r="K157">
            <v>12.48</v>
          </cell>
          <cell r="Q157">
            <v>5.6177000000000001</v>
          </cell>
        </row>
        <row r="158">
          <cell r="K158">
            <v>12.62</v>
          </cell>
          <cell r="Q158">
            <v>5.6177000000000001</v>
          </cell>
        </row>
        <row r="159">
          <cell r="K159">
            <v>12.46</v>
          </cell>
          <cell r="Q159">
            <v>5.6044</v>
          </cell>
        </row>
        <row r="160">
          <cell r="K160">
            <v>12.34</v>
          </cell>
          <cell r="Q160">
            <v>5.5867000000000004</v>
          </cell>
        </row>
        <row r="161">
          <cell r="K161">
            <v>12.41</v>
          </cell>
          <cell r="Q161">
            <v>5.5334000000000003</v>
          </cell>
        </row>
        <row r="162">
          <cell r="K162">
            <v>12.55</v>
          </cell>
          <cell r="Q162">
            <v>5.5955000000000004</v>
          </cell>
        </row>
        <row r="163">
          <cell r="K163">
            <v>12.63</v>
          </cell>
          <cell r="Q163">
            <v>5.5246000000000004</v>
          </cell>
        </row>
        <row r="164">
          <cell r="K164">
            <v>12.51</v>
          </cell>
          <cell r="Q164">
            <v>5.4714</v>
          </cell>
        </row>
        <row r="165">
          <cell r="K165">
            <v>12.5</v>
          </cell>
          <cell r="Q165">
            <v>5.5023999999999997</v>
          </cell>
        </row>
        <row r="166">
          <cell r="K166">
            <v>12.54</v>
          </cell>
          <cell r="Q166">
            <v>5.5644999999999998</v>
          </cell>
        </row>
        <row r="167">
          <cell r="K167">
            <v>12.83</v>
          </cell>
          <cell r="Q167">
            <v>5.6</v>
          </cell>
        </row>
        <row r="168">
          <cell r="K168">
            <v>13.57</v>
          </cell>
          <cell r="Q168">
            <v>5.5467000000000004</v>
          </cell>
        </row>
        <row r="169">
          <cell r="K169">
            <v>13.2</v>
          </cell>
          <cell r="Q169">
            <v>5.5423</v>
          </cell>
        </row>
        <row r="170">
          <cell r="K170">
            <v>13.29</v>
          </cell>
          <cell r="Q170">
            <v>5.56</v>
          </cell>
        </row>
        <row r="171">
          <cell r="K171">
            <v>13.27</v>
          </cell>
          <cell r="Q171">
            <v>5.6886000000000001</v>
          </cell>
        </row>
        <row r="172">
          <cell r="K172">
            <v>13.32</v>
          </cell>
          <cell r="Q172">
            <v>6.0167000000000002</v>
          </cell>
        </row>
        <row r="173">
          <cell r="K173">
            <v>13.29</v>
          </cell>
          <cell r="Q173">
            <v>5.8526999999999996</v>
          </cell>
        </row>
        <row r="174">
          <cell r="K174">
            <v>13.56</v>
          </cell>
          <cell r="Q174">
            <v>5.8925999999999998</v>
          </cell>
        </row>
        <row r="175">
          <cell r="K175">
            <v>13.71</v>
          </cell>
          <cell r="Q175">
            <v>5.8837000000000002</v>
          </cell>
        </row>
        <row r="176">
          <cell r="K176">
            <v>13.8</v>
          </cell>
          <cell r="Q176">
            <v>5.9058999999999999</v>
          </cell>
        </row>
        <row r="177">
          <cell r="K177">
            <v>13.96</v>
          </cell>
          <cell r="Q177">
            <v>5.8925999999999998</v>
          </cell>
        </row>
        <row r="178">
          <cell r="K178">
            <v>14.05</v>
          </cell>
          <cell r="Q178">
            <v>6.0122999999999998</v>
          </cell>
        </row>
        <row r="179">
          <cell r="K179">
            <v>14.04</v>
          </cell>
          <cell r="Q179">
            <v>6.0788000000000002</v>
          </cell>
        </row>
        <row r="180">
          <cell r="K180">
            <v>13.9</v>
          </cell>
          <cell r="Q180">
            <v>6.1186999999999996</v>
          </cell>
        </row>
        <row r="181">
          <cell r="K181">
            <v>13.94</v>
          </cell>
          <cell r="Q181">
            <v>6.1897000000000002</v>
          </cell>
        </row>
        <row r="182">
          <cell r="K182">
            <v>14.03</v>
          </cell>
          <cell r="Q182">
            <v>6.2295999999999996</v>
          </cell>
        </row>
        <row r="183">
          <cell r="K183">
            <v>13.72</v>
          </cell>
          <cell r="Q183">
            <v>6.2251000000000003</v>
          </cell>
        </row>
        <row r="184">
          <cell r="K184">
            <v>13.8</v>
          </cell>
          <cell r="Q184">
            <v>6.1631</v>
          </cell>
        </row>
        <row r="185">
          <cell r="K185">
            <v>13.79</v>
          </cell>
          <cell r="Q185">
            <v>6.1807999999999996</v>
          </cell>
        </row>
        <row r="186">
          <cell r="K186">
            <v>13.79</v>
          </cell>
          <cell r="Q186">
            <v>6.2206999999999999</v>
          </cell>
        </row>
        <row r="187">
          <cell r="K187">
            <v>13.84</v>
          </cell>
          <cell r="Q187">
            <v>6.0831999999999997</v>
          </cell>
        </row>
        <row r="188">
          <cell r="K188">
            <v>13.85</v>
          </cell>
          <cell r="Q188">
            <v>6.1186999999999996</v>
          </cell>
        </row>
        <row r="189">
          <cell r="K189">
            <v>13.57</v>
          </cell>
          <cell r="Q189">
            <v>6.1143000000000001</v>
          </cell>
        </row>
        <row r="190">
          <cell r="K190">
            <v>13.52</v>
          </cell>
          <cell r="Q190">
            <v>6.1143000000000001</v>
          </cell>
        </row>
        <row r="191">
          <cell r="K191">
            <v>13.58</v>
          </cell>
          <cell r="Q191">
            <v>6.1364000000000001</v>
          </cell>
        </row>
        <row r="192">
          <cell r="K192">
            <v>13.38</v>
          </cell>
          <cell r="Q192">
            <v>6.1409000000000002</v>
          </cell>
        </row>
        <row r="193">
          <cell r="K193">
            <v>13.3</v>
          </cell>
          <cell r="Q193">
            <v>6.0167000000000002</v>
          </cell>
        </row>
        <row r="194">
          <cell r="K194">
            <v>13.28</v>
          </cell>
          <cell r="Q194">
            <v>5.9946000000000002</v>
          </cell>
        </row>
        <row r="195">
          <cell r="K195">
            <v>13.29</v>
          </cell>
          <cell r="Q195">
            <v>6.0212000000000003</v>
          </cell>
        </row>
        <row r="196">
          <cell r="K196">
            <v>13.36</v>
          </cell>
          <cell r="Q196">
            <v>5.9325000000000001</v>
          </cell>
        </row>
        <row r="197">
          <cell r="K197">
            <v>13.35</v>
          </cell>
          <cell r="Q197">
            <v>5.8970000000000002</v>
          </cell>
        </row>
        <row r="198">
          <cell r="K198">
            <v>13.37</v>
          </cell>
          <cell r="Q198">
            <v>5.8882000000000003</v>
          </cell>
        </row>
        <row r="199">
          <cell r="K199">
            <v>13.3</v>
          </cell>
          <cell r="Q199">
            <v>5.8925999999999998</v>
          </cell>
        </row>
        <row r="200">
          <cell r="K200">
            <v>13.29</v>
          </cell>
          <cell r="Q200">
            <v>5.9236000000000004</v>
          </cell>
        </row>
        <row r="201">
          <cell r="K201">
            <v>13.3</v>
          </cell>
          <cell r="Q201">
            <v>5.9192</v>
          </cell>
        </row>
        <row r="202">
          <cell r="K202">
            <v>13.24</v>
          </cell>
          <cell r="Q202">
            <v>5.9280999999999997</v>
          </cell>
        </row>
        <row r="203">
          <cell r="K203">
            <v>13.09</v>
          </cell>
          <cell r="Q203">
            <v>5.8970000000000002</v>
          </cell>
        </row>
        <row r="204">
          <cell r="K204">
            <v>13.07</v>
          </cell>
          <cell r="Q204">
            <v>5.8925999999999998</v>
          </cell>
        </row>
        <row r="205">
          <cell r="K205">
            <v>13.09</v>
          </cell>
          <cell r="Q205">
            <v>5.8970000000000002</v>
          </cell>
        </row>
        <row r="206">
          <cell r="K206">
            <v>13.1</v>
          </cell>
          <cell r="Q206">
            <v>5.8704000000000001</v>
          </cell>
        </row>
        <row r="207">
          <cell r="K207">
            <v>12.95</v>
          </cell>
          <cell r="Q207">
            <v>5.8038999999999996</v>
          </cell>
        </row>
        <row r="208">
          <cell r="K208">
            <v>12.97</v>
          </cell>
          <cell r="Q208">
            <v>5.7949999999999999</v>
          </cell>
        </row>
        <row r="209">
          <cell r="K209">
            <v>12.9</v>
          </cell>
          <cell r="Q209">
            <v>5.8038999999999996</v>
          </cell>
        </row>
        <row r="210">
          <cell r="K210">
            <v>13.08</v>
          </cell>
          <cell r="Q210">
            <v>5.8083</v>
          </cell>
        </row>
        <row r="211">
          <cell r="K211">
            <v>13.03</v>
          </cell>
          <cell r="Q211">
            <v>5.7417999999999996</v>
          </cell>
        </row>
        <row r="212">
          <cell r="K212">
            <v>12.99</v>
          </cell>
          <cell r="Q212">
            <v>5.7507000000000001</v>
          </cell>
        </row>
        <row r="213">
          <cell r="K213">
            <v>13.31</v>
          </cell>
          <cell r="Q213">
            <v>5.7196999999999996</v>
          </cell>
        </row>
        <row r="214">
          <cell r="K214">
            <v>13.39</v>
          </cell>
          <cell r="Q214">
            <v>5.7995000000000001</v>
          </cell>
        </row>
        <row r="215">
          <cell r="K215">
            <v>13.56</v>
          </cell>
          <cell r="Q215">
            <v>5.7773000000000003</v>
          </cell>
        </row>
        <row r="216">
          <cell r="K216">
            <v>13.41</v>
          </cell>
          <cell r="Q216">
            <v>5.5025000000000004</v>
          </cell>
        </row>
        <row r="217">
          <cell r="K217">
            <v>13.37</v>
          </cell>
          <cell r="Q217">
            <v>5.6380999999999997</v>
          </cell>
        </row>
        <row r="218">
          <cell r="K218">
            <v>13.28</v>
          </cell>
          <cell r="Q218">
            <v>5.6718999999999999</v>
          </cell>
        </row>
        <row r="219">
          <cell r="K219">
            <v>13.49</v>
          </cell>
          <cell r="Q219">
            <v>5.7439999999999998</v>
          </cell>
        </row>
        <row r="220">
          <cell r="K220">
            <v>14</v>
          </cell>
          <cell r="Q220">
            <v>5.6803999999999997</v>
          </cell>
        </row>
        <row r="221">
          <cell r="K221">
            <v>13.44</v>
          </cell>
          <cell r="Q221">
            <v>5.6635</v>
          </cell>
        </row>
        <row r="222">
          <cell r="K222">
            <v>13.37</v>
          </cell>
          <cell r="Q222">
            <v>5.6253000000000002</v>
          </cell>
        </row>
        <row r="223">
          <cell r="K223">
            <v>13.25</v>
          </cell>
          <cell r="Q223">
            <v>5.7142999999999997</v>
          </cell>
        </row>
        <row r="224">
          <cell r="K224">
            <v>13.39</v>
          </cell>
          <cell r="Q224">
            <v>5.9302999999999999</v>
          </cell>
        </row>
        <row r="225">
          <cell r="K225">
            <v>13.4</v>
          </cell>
          <cell r="Q225">
            <v>5.6931000000000003</v>
          </cell>
        </row>
        <row r="226">
          <cell r="K226">
            <v>13.29</v>
          </cell>
          <cell r="Q226">
            <v>5.6635</v>
          </cell>
        </row>
        <row r="227">
          <cell r="K227">
            <v>13.52</v>
          </cell>
          <cell r="Q227">
            <v>5.6125999999999996</v>
          </cell>
        </row>
        <row r="228">
          <cell r="K228">
            <v>12.45</v>
          </cell>
          <cell r="Q228">
            <v>5.6718999999999999</v>
          </cell>
        </row>
        <row r="229">
          <cell r="K229">
            <v>12.4</v>
          </cell>
          <cell r="Q229">
            <v>5.6761999999999997</v>
          </cell>
        </row>
        <row r="230">
          <cell r="K230">
            <v>12.33</v>
          </cell>
          <cell r="Q230">
            <v>5.6295999999999999</v>
          </cell>
        </row>
        <row r="231">
          <cell r="K231">
            <v>12.2</v>
          </cell>
          <cell r="Q231">
            <v>5.7270000000000003</v>
          </cell>
        </row>
        <row r="232">
          <cell r="K232">
            <v>12.32</v>
          </cell>
          <cell r="Q232">
            <v>5.2737999999999996</v>
          </cell>
        </row>
        <row r="233">
          <cell r="K233">
            <v>12.4</v>
          </cell>
          <cell r="Q233">
            <v>5.2526000000000002</v>
          </cell>
        </row>
        <row r="234">
          <cell r="K234">
            <v>12.38</v>
          </cell>
          <cell r="Q234">
            <v>5.2229000000000001</v>
          </cell>
        </row>
        <row r="235">
          <cell r="K235">
            <v>12.24</v>
          </cell>
          <cell r="Q235">
            <v>5.1679000000000004</v>
          </cell>
        </row>
        <row r="236">
          <cell r="K236">
            <v>12.17</v>
          </cell>
          <cell r="Q236">
            <v>5.2187000000000001</v>
          </cell>
        </row>
        <row r="237">
          <cell r="K237">
            <v>12.03</v>
          </cell>
          <cell r="Q237">
            <v>5.2526000000000002</v>
          </cell>
        </row>
        <row r="238">
          <cell r="K238">
            <v>11.98</v>
          </cell>
          <cell r="Q238">
            <v>5.2441000000000004</v>
          </cell>
        </row>
        <row r="239">
          <cell r="K239">
            <v>12.01</v>
          </cell>
          <cell r="Q239">
            <v>5.1848000000000001</v>
          </cell>
        </row>
        <row r="240">
          <cell r="K240">
            <v>12.08</v>
          </cell>
          <cell r="Q240">
            <v>5.1551999999999998</v>
          </cell>
        </row>
        <row r="241">
          <cell r="K241">
            <v>12.25</v>
          </cell>
          <cell r="Q241">
            <v>5.0959000000000003</v>
          </cell>
        </row>
        <row r="242">
          <cell r="K242">
            <v>12.08</v>
          </cell>
          <cell r="Q242">
            <v>5.0747</v>
          </cell>
        </row>
        <row r="243">
          <cell r="K243">
            <v>12.31</v>
          </cell>
          <cell r="Q243">
            <v>5.0873999999999997</v>
          </cell>
        </row>
        <row r="244">
          <cell r="K244">
            <v>12.59</v>
          </cell>
          <cell r="Q244">
            <v>5.117</v>
          </cell>
        </row>
        <row r="245">
          <cell r="K245">
            <v>12.47</v>
          </cell>
          <cell r="Q245">
            <v>5.1890000000000001</v>
          </cell>
        </row>
        <row r="246">
          <cell r="K246">
            <v>12.19</v>
          </cell>
          <cell r="Q246">
            <v>5.117</v>
          </cell>
        </row>
        <row r="247">
          <cell r="K247">
            <v>12.14</v>
          </cell>
          <cell r="Q247">
            <v>5.2145000000000001</v>
          </cell>
        </row>
        <row r="248">
          <cell r="K248">
            <v>12.26</v>
          </cell>
          <cell r="Q248">
            <v>5.3331</v>
          </cell>
        </row>
        <row r="249">
          <cell r="K249">
            <v>12.82</v>
          </cell>
          <cell r="Q249">
            <v>5.2821999999999996</v>
          </cell>
        </row>
        <row r="250">
          <cell r="K250">
            <v>12.97</v>
          </cell>
          <cell r="Q250">
            <v>5.1635999999999997</v>
          </cell>
        </row>
        <row r="251">
          <cell r="K251">
            <v>12.66</v>
          </cell>
          <cell r="Q251">
            <v>5.1424000000000003</v>
          </cell>
        </row>
        <row r="252">
          <cell r="K252">
            <v>12.45</v>
          </cell>
          <cell r="Q252">
            <v>5.1932999999999998</v>
          </cell>
        </row>
        <row r="253">
          <cell r="K253">
            <v>12.71</v>
          </cell>
          <cell r="Q253">
            <v>5.4305000000000003</v>
          </cell>
        </row>
        <row r="254">
          <cell r="K254">
            <v>12.68</v>
          </cell>
          <cell r="Q254">
            <v>5.4939999999999998</v>
          </cell>
        </row>
        <row r="255">
          <cell r="K255">
            <v>12.73</v>
          </cell>
          <cell r="Q255">
            <v>5.3627000000000002</v>
          </cell>
        </row>
        <row r="256">
          <cell r="K256">
            <v>12.48</v>
          </cell>
          <cell r="Q256">
            <v>5.2737999999999996</v>
          </cell>
        </row>
        <row r="257">
          <cell r="K257">
            <v>12.2</v>
          </cell>
          <cell r="Q257">
            <v>5.3838999999999997</v>
          </cell>
        </row>
        <row r="258">
          <cell r="K258">
            <v>12.61</v>
          </cell>
          <cell r="Q258">
            <v>5.3712</v>
          </cell>
        </row>
        <row r="259">
          <cell r="K259">
            <v>12.61</v>
          </cell>
          <cell r="Q259">
            <v>5.3924000000000003</v>
          </cell>
        </row>
        <row r="260">
          <cell r="K260">
            <v>12.62</v>
          </cell>
          <cell r="Q260">
            <v>5.2865000000000002</v>
          </cell>
        </row>
        <row r="261">
          <cell r="K261">
            <v>12.51</v>
          </cell>
          <cell r="Q261">
            <v>5.1679000000000004</v>
          </cell>
        </row>
        <row r="262">
          <cell r="K262">
            <v>12.7</v>
          </cell>
          <cell r="Q262">
            <v>5.3414999999999999</v>
          </cell>
        </row>
        <row r="263">
          <cell r="K263">
            <v>12.81</v>
          </cell>
          <cell r="Q263">
            <v>5.3414999999999999</v>
          </cell>
        </row>
        <row r="264">
          <cell r="K264">
            <v>12.82</v>
          </cell>
          <cell r="Q264">
            <v>5.3457999999999997</v>
          </cell>
        </row>
        <row r="265">
          <cell r="K265">
            <v>12.67</v>
          </cell>
          <cell r="Q265">
            <v>5.2991999999999999</v>
          </cell>
        </row>
        <row r="266">
          <cell r="K266">
            <v>12.49</v>
          </cell>
          <cell r="Q266">
            <v>5.3796999999999997</v>
          </cell>
        </row>
        <row r="267">
          <cell r="K267">
            <v>12.61</v>
          </cell>
          <cell r="Q267">
            <v>5.4263000000000003</v>
          </cell>
        </row>
        <row r="268">
          <cell r="K268">
            <v>12.62</v>
          </cell>
          <cell r="Q268">
            <v>5.4305000000000003</v>
          </cell>
        </row>
        <row r="269">
          <cell r="K269">
            <v>12.44</v>
          </cell>
          <cell r="Q269">
            <v>5.367</v>
          </cell>
        </row>
        <row r="270">
          <cell r="K270">
            <v>12.39</v>
          </cell>
          <cell r="Q270">
            <v>5.2907000000000002</v>
          </cell>
        </row>
        <row r="271">
          <cell r="K271">
            <v>12.64</v>
          </cell>
          <cell r="Q271">
            <v>5.3414999999999999</v>
          </cell>
        </row>
        <row r="272">
          <cell r="K272">
            <v>12.61</v>
          </cell>
          <cell r="Q272">
            <v>5.3457999999999997</v>
          </cell>
        </row>
        <row r="273">
          <cell r="K273">
            <v>12.6</v>
          </cell>
          <cell r="Q273">
            <v>5.2694999999999999</v>
          </cell>
        </row>
        <row r="274">
          <cell r="K274">
            <v>12.73</v>
          </cell>
          <cell r="Q274">
            <v>5.2483000000000004</v>
          </cell>
        </row>
        <row r="275">
          <cell r="K275">
            <v>12.6</v>
          </cell>
          <cell r="Q275">
            <v>5.3541999999999996</v>
          </cell>
        </row>
        <row r="276">
          <cell r="K276">
            <v>12.86</v>
          </cell>
          <cell r="Q276">
            <v>5.3414999999999999</v>
          </cell>
        </row>
        <row r="277">
          <cell r="K277">
            <v>12.76</v>
          </cell>
          <cell r="Q277">
            <v>5.3372999999999999</v>
          </cell>
        </row>
        <row r="278">
          <cell r="K278">
            <v>12.51</v>
          </cell>
          <cell r="Q278">
            <v>5.3924000000000003</v>
          </cell>
        </row>
        <row r="279">
          <cell r="K279">
            <v>12.63</v>
          </cell>
          <cell r="Q279">
            <v>5.1201999999999996</v>
          </cell>
        </row>
        <row r="280">
          <cell r="K280">
            <v>12.51</v>
          </cell>
          <cell r="Q280">
            <v>5.2259000000000002</v>
          </cell>
        </row>
        <row r="281">
          <cell r="K281">
            <v>12.44</v>
          </cell>
          <cell r="Q281">
            <v>5.1852</v>
          </cell>
        </row>
        <row r="282">
          <cell r="K282">
            <v>12.58</v>
          </cell>
          <cell r="Q282">
            <v>5.0835999999999997</v>
          </cell>
        </row>
        <row r="283">
          <cell r="K283">
            <v>12.84</v>
          </cell>
          <cell r="Q283">
            <v>5.1323999999999996</v>
          </cell>
        </row>
        <row r="284">
          <cell r="K284">
            <v>12.83</v>
          </cell>
          <cell r="Q284">
            <v>5.0835999999999997</v>
          </cell>
        </row>
        <row r="285">
          <cell r="K285">
            <v>12.81</v>
          </cell>
          <cell r="Q285">
            <v>5.0552000000000001</v>
          </cell>
        </row>
        <row r="286">
          <cell r="K286">
            <v>12.83</v>
          </cell>
          <cell r="Q286">
            <v>5.1120999999999999</v>
          </cell>
        </row>
        <row r="287">
          <cell r="K287">
            <v>12.69</v>
          </cell>
          <cell r="Q287">
            <v>5.2176999999999998</v>
          </cell>
        </row>
        <row r="288">
          <cell r="K288">
            <v>12.32</v>
          </cell>
          <cell r="Q288">
            <v>5.2137000000000002</v>
          </cell>
        </row>
        <row r="289">
          <cell r="K289">
            <v>12.28</v>
          </cell>
          <cell r="Q289">
            <v>5.2055999999999996</v>
          </cell>
        </row>
        <row r="290">
          <cell r="K290">
            <v>12.18</v>
          </cell>
          <cell r="Q290">
            <v>5.2137000000000002</v>
          </cell>
        </row>
        <row r="291">
          <cell r="K291">
            <v>12.32</v>
          </cell>
          <cell r="Q291">
            <v>5.1567999999999996</v>
          </cell>
        </row>
        <row r="292">
          <cell r="K292">
            <v>12.34</v>
          </cell>
          <cell r="Q292">
            <v>5.0064000000000002</v>
          </cell>
        </row>
        <row r="293">
          <cell r="K293">
            <v>12.35</v>
          </cell>
          <cell r="Q293">
            <v>4.9901999999999997</v>
          </cell>
        </row>
        <row r="294">
          <cell r="K294">
            <v>12.28</v>
          </cell>
          <cell r="Q294">
            <v>4.9494999999999996</v>
          </cell>
        </row>
        <row r="295">
          <cell r="K295">
            <v>12.29</v>
          </cell>
          <cell r="Q295">
            <v>5.0064000000000002</v>
          </cell>
        </row>
        <row r="296">
          <cell r="K296">
            <v>12.21</v>
          </cell>
          <cell r="Q296">
            <v>5.0145999999999997</v>
          </cell>
        </row>
        <row r="297">
          <cell r="K297">
            <v>12.6</v>
          </cell>
          <cell r="Q297">
            <v>5.0186000000000002</v>
          </cell>
        </row>
        <row r="298">
          <cell r="K298">
            <v>12.62</v>
          </cell>
          <cell r="Q298">
            <v>4.9901999999999997</v>
          </cell>
        </row>
        <row r="299">
          <cell r="K299">
            <v>12.78</v>
          </cell>
          <cell r="Q299">
            <v>4.9942000000000002</v>
          </cell>
        </row>
        <row r="300">
          <cell r="K300">
            <v>13.12</v>
          </cell>
          <cell r="Q300">
            <v>4.9617000000000004</v>
          </cell>
        </row>
        <row r="301">
          <cell r="K301">
            <v>12.88</v>
          </cell>
          <cell r="Q301">
            <v>5.1201999999999996</v>
          </cell>
        </row>
        <row r="302">
          <cell r="K302">
            <v>12.61</v>
          </cell>
          <cell r="Q302">
            <v>5.1283000000000003</v>
          </cell>
        </row>
        <row r="303">
          <cell r="K303">
            <v>12.6</v>
          </cell>
          <cell r="Q303">
            <v>5.1933999999999996</v>
          </cell>
        </row>
        <row r="304">
          <cell r="K304">
            <v>12.52</v>
          </cell>
          <cell r="Q304">
            <v>5.3315000000000001</v>
          </cell>
        </row>
        <row r="305">
          <cell r="K305">
            <v>12.51</v>
          </cell>
          <cell r="Q305">
            <v>5.234</v>
          </cell>
        </row>
        <row r="306">
          <cell r="K306">
            <v>12.44</v>
          </cell>
          <cell r="Q306">
            <v>5.1242999999999999</v>
          </cell>
        </row>
        <row r="307">
          <cell r="K307">
            <v>12.34</v>
          </cell>
          <cell r="Q307">
            <v>5.1201999999999996</v>
          </cell>
        </row>
        <row r="308">
          <cell r="K308">
            <v>12.52</v>
          </cell>
          <cell r="Q308">
            <v>5.0876999999999999</v>
          </cell>
        </row>
        <row r="309">
          <cell r="K309">
            <v>12.29</v>
          </cell>
          <cell r="Q309">
            <v>5.0835999999999997</v>
          </cell>
        </row>
        <row r="310">
          <cell r="K310">
            <v>12.3</v>
          </cell>
          <cell r="Q310">
            <v>5.0552000000000001</v>
          </cell>
        </row>
        <row r="311">
          <cell r="K311">
            <v>12.2</v>
          </cell>
          <cell r="Q311">
            <v>5.0145999999999997</v>
          </cell>
        </row>
        <row r="312">
          <cell r="K312">
            <v>12.56</v>
          </cell>
          <cell r="Q312">
            <v>5.0876999999999999</v>
          </cell>
        </row>
        <row r="313">
          <cell r="K313">
            <v>12.6</v>
          </cell>
          <cell r="Q313">
            <v>4.9942000000000002</v>
          </cell>
        </row>
        <row r="314">
          <cell r="K314">
            <v>12.41</v>
          </cell>
          <cell r="Q314">
            <v>4.9983000000000004</v>
          </cell>
        </row>
        <row r="315">
          <cell r="K315">
            <v>12.61</v>
          </cell>
          <cell r="Q315">
            <v>4.9577</v>
          </cell>
        </row>
        <row r="316">
          <cell r="K316">
            <v>12.57</v>
          </cell>
          <cell r="Q316">
            <v>5.1040000000000001</v>
          </cell>
        </row>
        <row r="317">
          <cell r="K317">
            <v>12.58</v>
          </cell>
          <cell r="Q317">
            <v>5.1201999999999996</v>
          </cell>
        </row>
        <row r="318">
          <cell r="K318">
            <v>12.39</v>
          </cell>
          <cell r="Q318">
            <v>5.0430000000000001</v>
          </cell>
        </row>
        <row r="319">
          <cell r="K319">
            <v>12.38</v>
          </cell>
          <cell r="Q319">
            <v>5.1242999999999999</v>
          </cell>
        </row>
        <row r="320">
          <cell r="K320">
            <v>12.25</v>
          </cell>
          <cell r="Q320">
            <v>5.1079999999999997</v>
          </cell>
        </row>
        <row r="321">
          <cell r="K321">
            <v>12.37</v>
          </cell>
          <cell r="Q321">
            <v>5.1120999999999999</v>
          </cell>
        </row>
        <row r="322">
          <cell r="K322">
            <v>12.57</v>
          </cell>
          <cell r="Q322">
            <v>5.0349000000000004</v>
          </cell>
        </row>
        <row r="323">
          <cell r="K323">
            <v>12.69</v>
          </cell>
          <cell r="Q323">
            <v>5.0308000000000002</v>
          </cell>
        </row>
        <row r="324">
          <cell r="K324">
            <v>12.69</v>
          </cell>
          <cell r="Q324">
            <v>4.9779999999999998</v>
          </cell>
        </row>
        <row r="325">
          <cell r="K325">
            <v>12.49</v>
          </cell>
          <cell r="Q325">
            <v>5.0267999999999997</v>
          </cell>
        </row>
        <row r="326">
          <cell r="K326">
            <v>12.49</v>
          </cell>
          <cell r="Q326">
            <v>5.1079999999999997</v>
          </cell>
        </row>
        <row r="327">
          <cell r="K327">
            <v>12.41</v>
          </cell>
          <cell r="Q327">
            <v>5.1567999999999996</v>
          </cell>
        </row>
        <row r="328">
          <cell r="K328">
            <v>12.44</v>
          </cell>
          <cell r="Q328">
            <v>5.1567999999999996</v>
          </cell>
        </row>
        <row r="329">
          <cell r="K329">
            <v>12.4</v>
          </cell>
          <cell r="Q329">
            <v>5.0754999999999999</v>
          </cell>
        </row>
        <row r="330">
          <cell r="K330">
            <v>12.34</v>
          </cell>
          <cell r="Q330">
            <v>5.0754999999999999</v>
          </cell>
        </row>
        <row r="331">
          <cell r="K331">
            <v>12.48</v>
          </cell>
          <cell r="Q331">
            <v>5.0430000000000001</v>
          </cell>
        </row>
        <row r="332">
          <cell r="K332">
            <v>12.4</v>
          </cell>
          <cell r="Q332">
            <v>5.0552000000000001</v>
          </cell>
        </row>
        <row r="333">
          <cell r="K333">
            <v>12.46</v>
          </cell>
          <cell r="Q333">
            <v>5.0388999999999999</v>
          </cell>
        </row>
        <row r="334">
          <cell r="K334">
            <v>12.46</v>
          </cell>
          <cell r="Q334">
            <v>5.0145999999999997</v>
          </cell>
        </row>
        <row r="335">
          <cell r="K335">
            <v>12.42</v>
          </cell>
          <cell r="Q335">
            <v>5.0715000000000003</v>
          </cell>
        </row>
        <row r="336">
          <cell r="K336">
            <v>12.81</v>
          </cell>
          <cell r="Q336">
            <v>5.0388999999999999</v>
          </cell>
        </row>
        <row r="337">
          <cell r="K337">
            <v>12.8</v>
          </cell>
          <cell r="Q337">
            <v>5.0632999999999999</v>
          </cell>
        </row>
        <row r="338">
          <cell r="K338">
            <v>12.79</v>
          </cell>
          <cell r="Q338">
            <v>5.0632999999999999</v>
          </cell>
        </row>
        <row r="339">
          <cell r="K339">
            <v>12.77</v>
          </cell>
          <cell r="Q339">
            <v>4.8685</v>
          </cell>
        </row>
        <row r="340">
          <cell r="K340">
            <v>12.88</v>
          </cell>
          <cell r="Q340">
            <v>5.0213000000000001</v>
          </cell>
        </row>
        <row r="341">
          <cell r="K341">
            <v>12.86</v>
          </cell>
          <cell r="Q341">
            <v>5.0174000000000003</v>
          </cell>
        </row>
        <row r="342">
          <cell r="K342">
            <v>12.85</v>
          </cell>
          <cell r="Q342">
            <v>5.0134999999999996</v>
          </cell>
        </row>
        <row r="343">
          <cell r="K343">
            <v>12.9</v>
          </cell>
          <cell r="Q343">
            <v>5.0057</v>
          </cell>
        </row>
        <row r="344">
          <cell r="K344">
            <v>12.9</v>
          </cell>
          <cell r="Q344">
            <v>5.0488</v>
          </cell>
        </row>
        <row r="345">
          <cell r="K345">
            <v>12.98</v>
          </cell>
          <cell r="Q345">
            <v>5.0408999999999997</v>
          </cell>
        </row>
        <row r="346">
          <cell r="K346">
            <v>13.24</v>
          </cell>
          <cell r="Q346">
            <v>5.0369999999999999</v>
          </cell>
        </row>
        <row r="347">
          <cell r="K347">
            <v>13.5</v>
          </cell>
          <cell r="Q347">
            <v>5.0566000000000004</v>
          </cell>
        </row>
        <row r="348">
          <cell r="K348">
            <v>13.6</v>
          </cell>
          <cell r="Q348">
            <v>5.0566000000000004</v>
          </cell>
        </row>
        <row r="349">
          <cell r="K349">
            <v>13.72</v>
          </cell>
          <cell r="Q349">
            <v>5.0880000000000001</v>
          </cell>
        </row>
        <row r="350">
          <cell r="K350">
            <v>13.901</v>
          </cell>
          <cell r="Q350">
            <v>5.1898999999999997</v>
          </cell>
        </row>
        <row r="351">
          <cell r="K351">
            <v>13.99</v>
          </cell>
          <cell r="Q351">
            <v>5.2918000000000003</v>
          </cell>
        </row>
        <row r="352">
          <cell r="K352">
            <v>13.99</v>
          </cell>
          <cell r="Q352">
            <v>5.3310000000000004</v>
          </cell>
        </row>
        <row r="353">
          <cell r="K353">
            <v>13.79</v>
          </cell>
          <cell r="Q353">
            <v>5.3780000000000001</v>
          </cell>
        </row>
        <row r="354">
          <cell r="K354">
            <v>13.84</v>
          </cell>
          <cell r="Q354">
            <v>5.4489999999999998</v>
          </cell>
        </row>
        <row r="355">
          <cell r="K355">
            <v>13.59</v>
          </cell>
          <cell r="Q355">
            <v>5.4839000000000002</v>
          </cell>
        </row>
        <row r="356">
          <cell r="K356">
            <v>13.81</v>
          </cell>
          <cell r="Q356">
            <v>5.4839000000000002</v>
          </cell>
        </row>
        <row r="357">
          <cell r="K357">
            <v>13.78</v>
          </cell>
          <cell r="Q357">
            <v>5.4055</v>
          </cell>
        </row>
        <row r="358">
          <cell r="K358">
            <v>13.69</v>
          </cell>
          <cell r="Q358">
            <v>5.4250999999999996</v>
          </cell>
        </row>
        <row r="359">
          <cell r="K359">
            <v>13.79</v>
          </cell>
          <cell r="Q359">
            <v>5.3270999999999997</v>
          </cell>
        </row>
        <row r="360">
          <cell r="K360">
            <v>13.84</v>
          </cell>
          <cell r="Q360">
            <v>5.4132999999999996</v>
          </cell>
        </row>
        <row r="361">
          <cell r="K361">
            <v>14</v>
          </cell>
          <cell r="Q361">
            <v>5.4016000000000002</v>
          </cell>
        </row>
        <row r="362">
          <cell r="K362">
            <v>13.8</v>
          </cell>
          <cell r="Q362">
            <v>5.3662999999999998</v>
          </cell>
        </row>
        <row r="363">
          <cell r="K363">
            <v>13.75</v>
          </cell>
          <cell r="Q363">
            <v>5.4055</v>
          </cell>
        </row>
        <row r="364">
          <cell r="K364">
            <v>13.85</v>
          </cell>
          <cell r="Q364">
            <v>5.4250999999999996</v>
          </cell>
        </row>
        <row r="365">
          <cell r="K365">
            <v>13.84</v>
          </cell>
          <cell r="Q365">
            <v>5.4878</v>
          </cell>
        </row>
        <row r="366">
          <cell r="K366">
            <v>13.78</v>
          </cell>
          <cell r="Q366">
            <v>5.4093999999999998</v>
          </cell>
        </row>
        <row r="367">
          <cell r="K367">
            <v>13.68</v>
          </cell>
          <cell r="Q367">
            <v>5.3898000000000001</v>
          </cell>
        </row>
        <row r="368">
          <cell r="K368">
            <v>13.83</v>
          </cell>
          <cell r="Q368">
            <v>5.4290000000000003</v>
          </cell>
        </row>
        <row r="369">
          <cell r="K369">
            <v>14.01</v>
          </cell>
          <cell r="Q369">
            <v>5.4250999999999996</v>
          </cell>
        </row>
        <row r="370">
          <cell r="K370">
            <v>14.31</v>
          </cell>
          <cell r="Q370">
            <v>5.4016000000000002</v>
          </cell>
        </row>
        <row r="371">
          <cell r="K371">
            <v>14.31</v>
          </cell>
          <cell r="Q371">
            <v>5.3624000000000001</v>
          </cell>
        </row>
        <row r="372">
          <cell r="K372">
            <v>14.28</v>
          </cell>
          <cell r="Q372">
            <v>5.4211999999999998</v>
          </cell>
        </row>
        <row r="373">
          <cell r="K373">
            <v>14.48</v>
          </cell>
          <cell r="Q373">
            <v>5.4916999999999998</v>
          </cell>
        </row>
        <row r="374">
          <cell r="K374">
            <v>14.65</v>
          </cell>
          <cell r="Q374">
            <v>5.6093000000000002</v>
          </cell>
        </row>
        <row r="375">
          <cell r="K375">
            <v>14.72</v>
          </cell>
          <cell r="Q375">
            <v>5.6093000000000002</v>
          </cell>
        </row>
        <row r="376">
          <cell r="K376">
            <v>14.93</v>
          </cell>
          <cell r="Q376">
            <v>5.5975999999999999</v>
          </cell>
        </row>
        <row r="377">
          <cell r="K377">
            <v>14.59</v>
          </cell>
          <cell r="Q377">
            <v>5.6760000000000002</v>
          </cell>
        </row>
        <row r="378">
          <cell r="K378">
            <v>14.58</v>
          </cell>
          <cell r="Q378">
            <v>5.7426000000000004</v>
          </cell>
        </row>
        <row r="379">
          <cell r="K379">
            <v>14.43</v>
          </cell>
          <cell r="Q379">
            <v>5.77</v>
          </cell>
        </row>
        <row r="380">
          <cell r="K380">
            <v>14.49</v>
          </cell>
          <cell r="Q380">
            <v>5.8524000000000003</v>
          </cell>
        </row>
        <row r="381">
          <cell r="K381">
            <v>14.29</v>
          </cell>
          <cell r="Q381">
            <v>5.7191000000000001</v>
          </cell>
        </row>
        <row r="382">
          <cell r="K382">
            <v>14.45</v>
          </cell>
          <cell r="Q382">
            <v>5.7152000000000003</v>
          </cell>
        </row>
        <row r="383">
          <cell r="K383">
            <v>14.23</v>
          </cell>
          <cell r="Q383">
            <v>5.6563999999999997</v>
          </cell>
        </row>
        <row r="384">
          <cell r="K384">
            <v>14.11</v>
          </cell>
          <cell r="Q384">
            <v>5.6798999999999999</v>
          </cell>
        </row>
        <row r="385">
          <cell r="K385">
            <v>14.24</v>
          </cell>
          <cell r="Q385">
            <v>5.6014999999999997</v>
          </cell>
        </row>
        <row r="386">
          <cell r="K386">
            <v>14.28</v>
          </cell>
          <cell r="Q386">
            <v>5.6642000000000001</v>
          </cell>
        </row>
        <row r="387">
          <cell r="K387">
            <v>13.98</v>
          </cell>
          <cell r="Q387">
            <v>5.5780000000000003</v>
          </cell>
        </row>
        <row r="388">
          <cell r="K388">
            <v>13.97</v>
          </cell>
          <cell r="Q388">
            <v>5.5308999999999999</v>
          </cell>
        </row>
        <row r="389">
          <cell r="K389">
            <v>14.19</v>
          </cell>
          <cell r="Q389">
            <v>5.5819000000000001</v>
          </cell>
        </row>
        <row r="390">
          <cell r="K390">
            <v>13.85</v>
          </cell>
          <cell r="Q390">
            <v>5.5975999999999999</v>
          </cell>
        </row>
        <row r="391">
          <cell r="K391">
            <v>13.76</v>
          </cell>
          <cell r="Q391">
            <v>5.48</v>
          </cell>
        </row>
        <row r="392">
          <cell r="K392">
            <v>13.7</v>
          </cell>
          <cell r="Q392">
            <v>5.476</v>
          </cell>
        </row>
        <row r="393">
          <cell r="K393">
            <v>13.55</v>
          </cell>
          <cell r="Q393">
            <v>5.5622999999999996</v>
          </cell>
        </row>
        <row r="394">
          <cell r="K394">
            <v>13.47</v>
          </cell>
          <cell r="Q394">
            <v>5.4290000000000003</v>
          </cell>
        </row>
        <row r="395">
          <cell r="K395">
            <v>13.78</v>
          </cell>
          <cell r="Q395">
            <v>5.3936999999999999</v>
          </cell>
        </row>
        <row r="396">
          <cell r="K396">
            <v>14.07</v>
          </cell>
          <cell r="Q396">
            <v>5.3701999999999996</v>
          </cell>
        </row>
        <row r="397">
          <cell r="K397">
            <v>14.05</v>
          </cell>
          <cell r="Q397">
            <v>5.3113999999999999</v>
          </cell>
        </row>
        <row r="398">
          <cell r="K398">
            <v>14.02</v>
          </cell>
          <cell r="Q398">
            <v>5.2801</v>
          </cell>
        </row>
        <row r="399">
          <cell r="K399">
            <v>14.25</v>
          </cell>
          <cell r="Q399">
            <v>5.4016000000000002</v>
          </cell>
        </row>
        <row r="400">
          <cell r="K400">
            <v>14.22</v>
          </cell>
          <cell r="Q400">
            <v>5.5152000000000001</v>
          </cell>
        </row>
        <row r="401">
          <cell r="K401">
            <v>14.15</v>
          </cell>
          <cell r="Q401">
            <v>5.5073999999999996</v>
          </cell>
        </row>
        <row r="402">
          <cell r="K402">
            <v>13.86</v>
          </cell>
          <cell r="Q402">
            <v>5.4955999999999996</v>
          </cell>
        </row>
        <row r="403">
          <cell r="K403">
            <v>13.82</v>
          </cell>
          <cell r="Q403">
            <v>5.2388000000000003</v>
          </cell>
        </row>
        <row r="404">
          <cell r="K404">
            <v>13.54</v>
          </cell>
          <cell r="Q404">
            <v>5.2278000000000002</v>
          </cell>
        </row>
        <row r="405">
          <cell r="K405">
            <v>13.53</v>
          </cell>
          <cell r="Q405">
            <v>5.2020999999999997</v>
          </cell>
        </row>
        <row r="406">
          <cell r="K406">
            <v>13.47</v>
          </cell>
          <cell r="Q406">
            <v>5.0955000000000004</v>
          </cell>
        </row>
        <row r="407">
          <cell r="K407">
            <v>13.25</v>
          </cell>
          <cell r="Q407">
            <v>5.0808</v>
          </cell>
        </row>
        <row r="408">
          <cell r="K408">
            <v>13.15</v>
          </cell>
          <cell r="Q408">
            <v>4.9778000000000002</v>
          </cell>
        </row>
        <row r="409">
          <cell r="K409">
            <v>13.19</v>
          </cell>
          <cell r="Q409">
            <v>4.9741</v>
          </cell>
        </row>
        <row r="410">
          <cell r="K410">
            <v>13.84</v>
          </cell>
          <cell r="Q410">
            <v>4.9520999999999997</v>
          </cell>
        </row>
        <row r="411">
          <cell r="K411">
            <v>14.19</v>
          </cell>
          <cell r="Q411">
            <v>4.8712</v>
          </cell>
        </row>
        <row r="412">
          <cell r="K412">
            <v>14.56</v>
          </cell>
          <cell r="Q412">
            <v>4.8343999999999996</v>
          </cell>
        </row>
        <row r="413">
          <cell r="K413">
            <v>14.25</v>
          </cell>
          <cell r="Q413">
            <v>4.8491</v>
          </cell>
        </row>
        <row r="414">
          <cell r="K414">
            <v>14.53</v>
          </cell>
          <cell r="Q414">
            <v>5.0880999999999998</v>
          </cell>
        </row>
        <row r="415">
          <cell r="K415">
            <v>14.33</v>
          </cell>
          <cell r="Q415">
            <v>5.2168000000000001</v>
          </cell>
        </row>
        <row r="416">
          <cell r="K416">
            <v>14.9</v>
          </cell>
          <cell r="Q416">
            <v>5.3528000000000002</v>
          </cell>
        </row>
        <row r="417">
          <cell r="K417">
            <v>14.67</v>
          </cell>
          <cell r="Q417">
            <v>5.2388000000000003</v>
          </cell>
        </row>
        <row r="418">
          <cell r="K418">
            <v>14.5</v>
          </cell>
          <cell r="Q418">
            <v>5.3418000000000001</v>
          </cell>
        </row>
        <row r="419">
          <cell r="K419">
            <v>14.58</v>
          </cell>
          <cell r="Q419">
            <v>5.2682000000000002</v>
          </cell>
        </row>
        <row r="420">
          <cell r="K420">
            <v>14.74</v>
          </cell>
          <cell r="Q420">
            <v>5.4778000000000002</v>
          </cell>
        </row>
        <row r="421">
          <cell r="K421">
            <v>14.49</v>
          </cell>
          <cell r="Q421">
            <v>5.3932000000000002</v>
          </cell>
        </row>
        <row r="422">
          <cell r="K422">
            <v>14.81</v>
          </cell>
          <cell r="Q422">
            <v>5.3307000000000002</v>
          </cell>
        </row>
        <row r="423">
          <cell r="K423">
            <v>14.57</v>
          </cell>
          <cell r="Q423">
            <v>5.3601999999999999</v>
          </cell>
        </row>
        <row r="424">
          <cell r="K424">
            <v>14.64</v>
          </cell>
          <cell r="Q424">
            <v>5.4189999999999996</v>
          </cell>
        </row>
        <row r="425">
          <cell r="K425">
            <v>14.78</v>
          </cell>
          <cell r="Q425">
            <v>5.3270999999999997</v>
          </cell>
        </row>
        <row r="426">
          <cell r="K426">
            <v>14.59</v>
          </cell>
          <cell r="Q426">
            <v>5.4447000000000001</v>
          </cell>
        </row>
        <row r="427">
          <cell r="K427">
            <v>14.54</v>
          </cell>
          <cell r="Q427">
            <v>5.3564999999999996</v>
          </cell>
        </row>
        <row r="428">
          <cell r="K428">
            <v>14.22</v>
          </cell>
          <cell r="Q428">
            <v>5.3822000000000001</v>
          </cell>
        </row>
        <row r="429">
          <cell r="K429">
            <v>14.1</v>
          </cell>
          <cell r="Q429">
            <v>5.4337</v>
          </cell>
        </row>
        <row r="430">
          <cell r="K430">
            <v>14.29</v>
          </cell>
          <cell r="Q430">
            <v>5.3638000000000003</v>
          </cell>
        </row>
        <row r="431">
          <cell r="K431">
            <v>14.47</v>
          </cell>
          <cell r="Q431">
            <v>5.3455000000000004</v>
          </cell>
        </row>
        <row r="432">
          <cell r="K432">
            <v>14.72</v>
          </cell>
          <cell r="Q432">
            <v>5.2278000000000002</v>
          </cell>
        </row>
        <row r="433">
          <cell r="K433">
            <v>15.21</v>
          </cell>
          <cell r="Q433">
            <v>5.1837</v>
          </cell>
        </row>
        <row r="434">
          <cell r="K434">
            <v>15.24</v>
          </cell>
          <cell r="Q434">
            <v>5.2534999999999998</v>
          </cell>
        </row>
        <row r="435">
          <cell r="K435">
            <v>15.12</v>
          </cell>
          <cell r="Q435">
            <v>5.3197000000000001</v>
          </cell>
        </row>
        <row r="436">
          <cell r="K436">
            <v>14.98</v>
          </cell>
          <cell r="Q436">
            <v>5.4116</v>
          </cell>
        </row>
        <row r="437">
          <cell r="K437">
            <v>14.93</v>
          </cell>
          <cell r="Q437">
            <v>5.5918000000000001</v>
          </cell>
        </row>
        <row r="438">
          <cell r="K438">
            <v>15.02</v>
          </cell>
          <cell r="Q438">
            <v>5.6028000000000002</v>
          </cell>
        </row>
        <row r="439">
          <cell r="K439">
            <v>15.19</v>
          </cell>
          <cell r="Q439">
            <v>5.5587</v>
          </cell>
        </row>
        <row r="440">
          <cell r="K440">
            <v>15.07</v>
          </cell>
          <cell r="Q440">
            <v>5.5072000000000001</v>
          </cell>
        </row>
        <row r="441">
          <cell r="K441">
            <v>14.97</v>
          </cell>
          <cell r="Q441">
            <v>5.4888000000000003</v>
          </cell>
        </row>
        <row r="442">
          <cell r="K442">
            <v>14.73</v>
          </cell>
          <cell r="Q442">
            <v>5.5218999999999996</v>
          </cell>
        </row>
        <row r="443">
          <cell r="K443">
            <v>14.81</v>
          </cell>
          <cell r="Q443">
            <v>5.5843999999999996</v>
          </cell>
        </row>
        <row r="444">
          <cell r="K444">
            <v>14.77</v>
          </cell>
          <cell r="Q444">
            <v>5.5403000000000002</v>
          </cell>
        </row>
        <row r="445">
          <cell r="K445">
            <v>14.87</v>
          </cell>
          <cell r="Q445">
            <v>5.5034999999999998</v>
          </cell>
        </row>
        <row r="446">
          <cell r="K446">
            <v>14.62</v>
          </cell>
          <cell r="Q446">
            <v>5.4153000000000002</v>
          </cell>
        </row>
        <row r="447">
          <cell r="K447">
            <v>14.8</v>
          </cell>
          <cell r="Q447">
            <v>5.4447000000000001</v>
          </cell>
        </row>
        <row r="448">
          <cell r="K448">
            <v>14.95</v>
          </cell>
          <cell r="Q448">
            <v>5.43</v>
          </cell>
        </row>
        <row r="449">
          <cell r="K449">
            <v>15.27</v>
          </cell>
          <cell r="Q449">
            <v>5.4668000000000001</v>
          </cell>
        </row>
        <row r="450">
          <cell r="K450">
            <v>14.99</v>
          </cell>
          <cell r="Q450">
            <v>5.3749000000000002</v>
          </cell>
        </row>
        <row r="451">
          <cell r="K451">
            <v>15.29</v>
          </cell>
          <cell r="Q451">
            <v>5.4409999999999998</v>
          </cell>
        </row>
        <row r="452">
          <cell r="K452">
            <v>15.72</v>
          </cell>
          <cell r="Q452">
            <v>5.4962</v>
          </cell>
        </row>
        <row r="453">
          <cell r="K453">
            <v>15.54</v>
          </cell>
          <cell r="Q453">
            <v>5.6138000000000003</v>
          </cell>
        </row>
        <row r="454">
          <cell r="K454">
            <v>15.81</v>
          </cell>
          <cell r="Q454">
            <v>5.5109000000000004</v>
          </cell>
        </row>
        <row r="455">
          <cell r="K455">
            <v>15.81</v>
          </cell>
          <cell r="Q455">
            <v>5.6212</v>
          </cell>
        </row>
        <row r="456">
          <cell r="K456">
            <v>15.65</v>
          </cell>
          <cell r="Q456">
            <v>5.7793000000000001</v>
          </cell>
        </row>
        <row r="457">
          <cell r="K457">
            <v>15.48</v>
          </cell>
          <cell r="Q457">
            <v>5.7130999999999998</v>
          </cell>
        </row>
        <row r="458">
          <cell r="K458">
            <v>15.32</v>
          </cell>
          <cell r="Q458">
            <v>5.8124000000000002</v>
          </cell>
        </row>
        <row r="459">
          <cell r="K459">
            <v>15.38</v>
          </cell>
          <cell r="Q459">
            <v>5.8124000000000002</v>
          </cell>
        </row>
        <row r="460">
          <cell r="K460">
            <v>15.41</v>
          </cell>
          <cell r="Q460">
            <v>5.7534999999999998</v>
          </cell>
        </row>
        <row r="461">
          <cell r="K461">
            <v>15.65</v>
          </cell>
          <cell r="Q461">
            <v>5.6909999999999998</v>
          </cell>
        </row>
        <row r="462">
          <cell r="K462">
            <v>15.52</v>
          </cell>
          <cell r="Q462">
            <v>5.6322000000000001</v>
          </cell>
        </row>
        <row r="463">
          <cell r="K463">
            <v>15.76</v>
          </cell>
          <cell r="Q463">
            <v>5.6543000000000001</v>
          </cell>
        </row>
        <row r="464">
          <cell r="K464">
            <v>15.66</v>
          </cell>
          <cell r="Q464">
            <v>5.6653000000000002</v>
          </cell>
        </row>
        <row r="465">
          <cell r="K465">
            <v>15.51</v>
          </cell>
          <cell r="Q465">
            <v>5.7534999999999998</v>
          </cell>
        </row>
        <row r="466">
          <cell r="K466">
            <v>15.84</v>
          </cell>
          <cell r="Q466">
            <v>5.7057000000000002</v>
          </cell>
        </row>
        <row r="467">
          <cell r="K467">
            <v>15.62</v>
          </cell>
          <cell r="Q467">
            <v>5.7939999999999996</v>
          </cell>
        </row>
        <row r="468">
          <cell r="K468">
            <v>16.010000000000002</v>
          </cell>
          <cell r="Q468">
            <v>5.4618000000000002</v>
          </cell>
        </row>
        <row r="469">
          <cell r="K469">
            <v>15.91</v>
          </cell>
          <cell r="Q469">
            <v>5.4095000000000004</v>
          </cell>
        </row>
        <row r="470">
          <cell r="K470">
            <v>16.29</v>
          </cell>
          <cell r="Q470">
            <v>5.5246000000000004</v>
          </cell>
        </row>
        <row r="471">
          <cell r="K471">
            <v>16.3</v>
          </cell>
          <cell r="Q471">
            <v>5.4478</v>
          </cell>
        </row>
        <row r="472">
          <cell r="K472">
            <v>16.39</v>
          </cell>
          <cell r="Q472">
            <v>5.5838999999999999</v>
          </cell>
        </row>
        <row r="473">
          <cell r="K473">
            <v>16.47</v>
          </cell>
          <cell r="Q473">
            <v>5.5490000000000004</v>
          </cell>
        </row>
        <row r="474">
          <cell r="K474">
            <v>16.329999999999998</v>
          </cell>
          <cell r="Q474">
            <v>5.6814999999999998</v>
          </cell>
        </row>
        <row r="475">
          <cell r="K475">
            <v>16.239999999999998</v>
          </cell>
          <cell r="Q475">
            <v>5.6849999999999996</v>
          </cell>
        </row>
        <row r="476">
          <cell r="K476">
            <v>16.13</v>
          </cell>
          <cell r="Q476">
            <v>5.7164000000000001</v>
          </cell>
        </row>
        <row r="477">
          <cell r="K477">
            <v>18.29</v>
          </cell>
          <cell r="Q477">
            <v>5.7443</v>
          </cell>
        </row>
        <row r="478">
          <cell r="K478">
            <v>18.079999999999998</v>
          </cell>
          <cell r="Q478">
            <v>5.6955</v>
          </cell>
        </row>
        <row r="479">
          <cell r="K479">
            <v>17.54</v>
          </cell>
          <cell r="Q479">
            <v>5.6641000000000004</v>
          </cell>
        </row>
        <row r="480">
          <cell r="K480">
            <v>17.97</v>
          </cell>
          <cell r="Q480">
            <v>5.6257000000000001</v>
          </cell>
        </row>
        <row r="481">
          <cell r="K481">
            <v>18.190000000000001</v>
          </cell>
          <cell r="Q481">
            <v>6.3791000000000002</v>
          </cell>
        </row>
        <row r="482">
          <cell r="K482">
            <v>18.190000000000001</v>
          </cell>
          <cell r="Q482">
            <v>6.3057999999999996</v>
          </cell>
        </row>
        <row r="483">
          <cell r="K483">
            <v>17.989999999999998</v>
          </cell>
          <cell r="Q483">
            <v>6.1174999999999997</v>
          </cell>
        </row>
        <row r="484">
          <cell r="K484">
            <v>17.739999999999998</v>
          </cell>
          <cell r="Q484">
            <v>6.2675000000000001</v>
          </cell>
        </row>
        <row r="485">
          <cell r="K485">
            <v>17.66</v>
          </cell>
          <cell r="Q485">
            <v>6.3441999999999998</v>
          </cell>
        </row>
        <row r="486">
          <cell r="K486">
            <v>17.899999999999999</v>
          </cell>
          <cell r="Q486">
            <v>6.3441999999999998</v>
          </cell>
        </row>
        <row r="487">
          <cell r="K487">
            <v>18.2</v>
          </cell>
          <cell r="Q487">
            <v>6.2744</v>
          </cell>
        </row>
        <row r="488">
          <cell r="K488">
            <v>18.260000000000002</v>
          </cell>
          <cell r="Q488">
            <v>6.1871999999999998</v>
          </cell>
        </row>
        <row r="489">
          <cell r="K489">
            <v>18.190000000000001</v>
          </cell>
          <cell r="Q489">
            <v>6.1593</v>
          </cell>
        </row>
        <row r="490">
          <cell r="K490">
            <v>18.55</v>
          </cell>
          <cell r="Q490">
            <v>6.2430000000000003</v>
          </cell>
        </row>
        <row r="491">
          <cell r="K491">
            <v>18.739999999999998</v>
          </cell>
          <cell r="Q491">
            <v>6.3476999999999997</v>
          </cell>
        </row>
        <row r="492">
          <cell r="K492">
            <v>18.579999999999998</v>
          </cell>
          <cell r="Q492">
            <v>6.3685999999999998</v>
          </cell>
        </row>
        <row r="493">
          <cell r="K493">
            <v>18.989999999999998</v>
          </cell>
          <cell r="Q493">
            <v>6.3441999999999998</v>
          </cell>
        </row>
        <row r="494">
          <cell r="K494">
            <v>19.07</v>
          </cell>
          <cell r="Q494">
            <v>6.4696999999999996</v>
          </cell>
        </row>
        <row r="495">
          <cell r="K495">
            <v>18.989999999999998</v>
          </cell>
          <cell r="Q495">
            <v>6.5359999999999996</v>
          </cell>
        </row>
        <row r="496">
          <cell r="K496">
            <v>18.63</v>
          </cell>
          <cell r="Q496">
            <v>6.4802</v>
          </cell>
        </row>
        <row r="497">
          <cell r="K497">
            <v>18.739999999999998</v>
          </cell>
          <cell r="Q497">
            <v>6.6231999999999998</v>
          </cell>
        </row>
        <row r="498">
          <cell r="K498">
            <v>18.87</v>
          </cell>
          <cell r="Q498">
            <v>6.6510999999999996</v>
          </cell>
        </row>
        <row r="499">
          <cell r="K499">
            <v>18.98</v>
          </cell>
          <cell r="Q499">
            <v>6.6231999999999998</v>
          </cell>
        </row>
        <row r="500">
          <cell r="K500">
            <v>19.149999999999999</v>
          </cell>
          <cell r="Q500">
            <v>6.4976000000000003</v>
          </cell>
        </row>
        <row r="501">
          <cell r="K501">
            <v>18.89</v>
          </cell>
          <cell r="Q501">
            <v>6.5359999999999996</v>
          </cell>
        </row>
        <row r="502">
          <cell r="K502">
            <v>18.62</v>
          </cell>
          <cell r="Q502">
            <v>6.5814000000000004</v>
          </cell>
        </row>
        <row r="503">
          <cell r="K503">
            <v>18.72</v>
          </cell>
          <cell r="Q503">
            <v>6.6196999999999999</v>
          </cell>
        </row>
        <row r="504">
          <cell r="K504">
            <v>18.100000000000001</v>
          </cell>
          <cell r="Q504">
            <v>6.6790000000000003</v>
          </cell>
        </row>
        <row r="505">
          <cell r="K505">
            <v>18.52</v>
          </cell>
          <cell r="Q505">
            <v>6.5883000000000003</v>
          </cell>
        </row>
        <row r="506">
          <cell r="K506">
            <v>18.47</v>
          </cell>
          <cell r="Q506">
            <v>6.4942000000000002</v>
          </cell>
        </row>
        <row r="507">
          <cell r="K507">
            <v>18.47</v>
          </cell>
          <cell r="Q507">
            <v>6.5289999999999999</v>
          </cell>
        </row>
        <row r="508">
          <cell r="K508">
            <v>18.27</v>
          </cell>
          <cell r="Q508">
            <v>6.3128000000000002</v>
          </cell>
        </row>
        <row r="509">
          <cell r="K509">
            <v>17.78</v>
          </cell>
          <cell r="Q509">
            <v>6.4592999999999998</v>
          </cell>
        </row>
        <row r="510">
          <cell r="K510">
            <v>18.100000000000001</v>
          </cell>
          <cell r="Q510">
            <v>6.4417999999999997</v>
          </cell>
        </row>
        <row r="511">
          <cell r="K511">
            <v>18.2</v>
          </cell>
          <cell r="Q511">
            <v>6.4417999999999997</v>
          </cell>
        </row>
        <row r="512">
          <cell r="K512">
            <v>18.36</v>
          </cell>
          <cell r="Q512">
            <v>6.3720999999999997</v>
          </cell>
        </row>
        <row r="513">
          <cell r="K513">
            <v>18.54</v>
          </cell>
          <cell r="Q513">
            <v>6.2012</v>
          </cell>
        </row>
        <row r="514">
          <cell r="K514">
            <v>18.78</v>
          </cell>
          <cell r="Q514">
            <v>6.3128000000000002</v>
          </cell>
        </row>
        <row r="515">
          <cell r="K515">
            <v>19.21</v>
          </cell>
          <cell r="Q515">
            <v>6.3476999999999997</v>
          </cell>
        </row>
        <row r="516">
          <cell r="K516">
            <v>19.170000000000002</v>
          </cell>
          <cell r="Q516">
            <v>6.4035000000000002</v>
          </cell>
        </row>
        <row r="517">
          <cell r="K517">
            <v>19.12</v>
          </cell>
          <cell r="Q517">
            <v>6.4663000000000004</v>
          </cell>
        </row>
        <row r="518">
          <cell r="K518">
            <v>19.100000000000001</v>
          </cell>
          <cell r="Q518">
            <v>6.55</v>
          </cell>
        </row>
        <row r="519">
          <cell r="K519">
            <v>19.46</v>
          </cell>
          <cell r="Q519">
            <v>6.6999000000000004</v>
          </cell>
        </row>
        <row r="520">
          <cell r="K520">
            <v>19.48</v>
          </cell>
          <cell r="Q520">
            <v>6.6859999999999999</v>
          </cell>
        </row>
        <row r="521">
          <cell r="K521">
            <v>19.48</v>
          </cell>
          <cell r="Q521">
            <v>6.6684999999999999</v>
          </cell>
        </row>
        <row r="522">
          <cell r="K522">
            <v>19.66</v>
          </cell>
          <cell r="Q522">
            <v>6.6616</v>
          </cell>
        </row>
        <row r="523">
          <cell r="K523">
            <v>19.600000000000001</v>
          </cell>
          <cell r="Q523">
            <v>6.7870999999999997</v>
          </cell>
        </row>
        <row r="524">
          <cell r="K524">
            <v>18.920000000000002</v>
          </cell>
          <cell r="Q524">
            <v>6.7941000000000003</v>
          </cell>
        </row>
        <row r="525">
          <cell r="K525">
            <v>18.899999999999999</v>
          </cell>
          <cell r="Q525">
            <v>6.7941000000000003</v>
          </cell>
        </row>
        <row r="526">
          <cell r="K526">
            <v>19.149999999999999</v>
          </cell>
          <cell r="Q526">
            <v>6.8569000000000004</v>
          </cell>
        </row>
        <row r="527">
          <cell r="K527">
            <v>19.309999999999999</v>
          </cell>
          <cell r="Q527">
            <v>6.8360000000000003</v>
          </cell>
        </row>
        <row r="528">
          <cell r="K528">
            <v>18.809999999999999</v>
          </cell>
          <cell r="Q528">
            <v>6.5987999999999998</v>
          </cell>
        </row>
        <row r="529">
          <cell r="K529">
            <v>19.28</v>
          </cell>
          <cell r="Q529">
            <v>6.5918000000000001</v>
          </cell>
        </row>
        <row r="530">
          <cell r="K530">
            <v>18.86</v>
          </cell>
          <cell r="Q530">
            <v>6.6790000000000003</v>
          </cell>
        </row>
        <row r="531">
          <cell r="K531">
            <v>17.88</v>
          </cell>
          <cell r="Q531">
            <v>6.3845999999999998</v>
          </cell>
        </row>
        <row r="532">
          <cell r="K532">
            <v>17.5</v>
          </cell>
          <cell r="Q532">
            <v>6.2192999999999996</v>
          </cell>
        </row>
        <row r="533">
          <cell r="K533">
            <v>17.8</v>
          </cell>
          <cell r="Q533">
            <v>6.3746999999999998</v>
          </cell>
        </row>
        <row r="534">
          <cell r="K534">
            <v>18.07</v>
          </cell>
          <cell r="Q534">
            <v>6.2358000000000002</v>
          </cell>
        </row>
        <row r="535">
          <cell r="K535">
            <v>17.989999999999998</v>
          </cell>
          <cell r="Q535">
            <v>5.9118000000000004</v>
          </cell>
        </row>
        <row r="536">
          <cell r="K536">
            <v>18.02</v>
          </cell>
          <cell r="Q536">
            <v>5.7862</v>
          </cell>
        </row>
        <row r="537">
          <cell r="K537">
            <v>18.02</v>
          </cell>
          <cell r="Q537">
            <v>5.8853999999999997</v>
          </cell>
        </row>
        <row r="538">
          <cell r="K538">
            <v>17.68</v>
          </cell>
          <cell r="Q538">
            <v>5.9745999999999997</v>
          </cell>
        </row>
        <row r="539">
          <cell r="K539">
            <v>17.91</v>
          </cell>
          <cell r="Q539">
            <v>5.9481999999999999</v>
          </cell>
        </row>
        <row r="540">
          <cell r="K540">
            <v>17.100000000000001</v>
          </cell>
          <cell r="Q540">
            <v>5.9581</v>
          </cell>
        </row>
        <row r="541">
          <cell r="K541">
            <v>17.100000000000001</v>
          </cell>
          <cell r="Q541">
            <v>5.9581</v>
          </cell>
        </row>
        <row r="542">
          <cell r="K542">
            <v>17.100000000000001</v>
          </cell>
          <cell r="Q542">
            <v>5.8456999999999999</v>
          </cell>
        </row>
        <row r="543">
          <cell r="K543">
            <v>17.251000000000001</v>
          </cell>
          <cell r="Q543">
            <v>5.9217000000000004</v>
          </cell>
        </row>
        <row r="544">
          <cell r="K544">
            <v>17.13</v>
          </cell>
          <cell r="Q544">
            <v>5.6539000000000001</v>
          </cell>
        </row>
        <row r="545">
          <cell r="K545">
            <v>17.100000000000001</v>
          </cell>
          <cell r="Q545">
            <v>5.6539000000000001</v>
          </cell>
        </row>
        <row r="546">
          <cell r="K546">
            <v>17.2</v>
          </cell>
          <cell r="Q546">
            <v>5.6539000000000001</v>
          </cell>
        </row>
        <row r="547">
          <cell r="K547">
            <v>17.14</v>
          </cell>
          <cell r="Q547">
            <v>5.7038000000000002</v>
          </cell>
        </row>
        <row r="548">
          <cell r="K548">
            <v>17.510000000000002</v>
          </cell>
          <cell r="Q548">
            <v>5.6638000000000002</v>
          </cell>
        </row>
        <row r="549">
          <cell r="K549">
            <v>17.68</v>
          </cell>
          <cell r="Q549">
            <v>5.6539000000000001</v>
          </cell>
        </row>
        <row r="550">
          <cell r="K550">
            <v>17.64</v>
          </cell>
          <cell r="Q550">
            <v>5.6870000000000003</v>
          </cell>
        </row>
        <row r="551">
          <cell r="K551">
            <v>17.93</v>
          </cell>
          <cell r="Q551">
            <v>5.6670999999999996</v>
          </cell>
        </row>
        <row r="552">
          <cell r="K552">
            <v>17.82</v>
          </cell>
          <cell r="Q552">
            <v>5.7895000000000003</v>
          </cell>
        </row>
        <row r="553">
          <cell r="K553">
            <v>17.8</v>
          </cell>
          <cell r="Q553">
            <v>5.8456999999999999</v>
          </cell>
        </row>
        <row r="554">
          <cell r="K554">
            <v>17.39</v>
          </cell>
          <cell r="Q554">
            <v>5.8323999999999998</v>
          </cell>
        </row>
        <row r="555">
          <cell r="K555">
            <v>17.5</v>
          </cell>
          <cell r="Q555">
            <v>5.9283000000000001</v>
          </cell>
        </row>
        <row r="556">
          <cell r="K556">
            <v>17.48</v>
          </cell>
          <cell r="Q556">
            <v>5.8920000000000003</v>
          </cell>
        </row>
        <row r="557">
          <cell r="K557">
            <v>17.52</v>
          </cell>
          <cell r="Q557">
            <v>5.8853999999999997</v>
          </cell>
        </row>
        <row r="558">
          <cell r="K558">
            <v>17.12</v>
          </cell>
          <cell r="Q558">
            <v>5.7497999999999996</v>
          </cell>
        </row>
        <row r="559">
          <cell r="K559">
            <v>17.27</v>
          </cell>
          <cell r="Q559">
            <v>5.7862</v>
          </cell>
        </row>
        <row r="560">
          <cell r="K560">
            <v>17</v>
          </cell>
          <cell r="Q560">
            <v>5.7794999999999996</v>
          </cell>
        </row>
        <row r="561">
          <cell r="K561">
            <v>17.12</v>
          </cell>
          <cell r="Q561">
            <v>5.7927999999999997</v>
          </cell>
        </row>
        <row r="562">
          <cell r="K562">
            <v>17.14</v>
          </cell>
          <cell r="Q562">
            <v>5.6604999999999999</v>
          </cell>
        </row>
        <row r="563">
          <cell r="K563">
            <v>16.98</v>
          </cell>
          <cell r="Q563">
            <v>5.7100999999999997</v>
          </cell>
        </row>
        <row r="564">
          <cell r="K564">
            <v>17.149999999999999</v>
          </cell>
          <cell r="Q564">
            <v>5.6208</v>
          </cell>
        </row>
        <row r="565">
          <cell r="K565">
            <v>17.27</v>
          </cell>
          <cell r="Q565">
            <v>5.6604999999999999</v>
          </cell>
        </row>
        <row r="566">
          <cell r="K566">
            <v>17.16</v>
          </cell>
          <cell r="Q566">
            <v>5.6670999999999996</v>
          </cell>
        </row>
        <row r="567">
          <cell r="K567">
            <v>17.16</v>
          </cell>
          <cell r="Q567">
            <v>5.6142000000000003</v>
          </cell>
        </row>
        <row r="568">
          <cell r="K568">
            <v>17.05</v>
          </cell>
          <cell r="Q568">
            <v>5.6703999999999999</v>
          </cell>
        </row>
        <row r="569">
          <cell r="K569">
            <v>17.420000000000002</v>
          </cell>
          <cell r="Q569">
            <v>5.7100999999999997</v>
          </cell>
        </row>
        <row r="570">
          <cell r="K570">
            <v>17.16</v>
          </cell>
          <cell r="Q570">
            <v>5.6737000000000002</v>
          </cell>
        </row>
        <row r="571">
          <cell r="K571">
            <v>17.02</v>
          </cell>
          <cell r="Q571">
            <v>5.6737000000000002</v>
          </cell>
        </row>
        <row r="572">
          <cell r="K572">
            <v>16.91</v>
          </cell>
          <cell r="Q572">
            <v>5.6374000000000004</v>
          </cell>
        </row>
        <row r="573">
          <cell r="K573">
            <v>16.71</v>
          </cell>
          <cell r="Q573">
            <v>5.7596999999999996</v>
          </cell>
        </row>
        <row r="574">
          <cell r="K574">
            <v>16.7</v>
          </cell>
          <cell r="Q574">
            <v>5.6737000000000002</v>
          </cell>
        </row>
        <row r="575">
          <cell r="K575">
            <v>16.649999999999999</v>
          </cell>
          <cell r="Q575">
            <v>5.6275000000000004</v>
          </cell>
        </row>
        <row r="576">
          <cell r="K576">
            <v>16.62</v>
          </cell>
          <cell r="Q576">
            <v>5.5911</v>
          </cell>
        </row>
        <row r="577">
          <cell r="K577">
            <v>16.77</v>
          </cell>
          <cell r="Q577">
            <v>5.5250000000000004</v>
          </cell>
        </row>
        <row r="578">
          <cell r="K578">
            <v>16.91</v>
          </cell>
          <cell r="Q578">
            <v>5.5216000000000003</v>
          </cell>
        </row>
        <row r="579">
          <cell r="K579">
            <v>16.98</v>
          </cell>
          <cell r="Q579">
            <v>5.5050999999999997</v>
          </cell>
        </row>
        <row r="580">
          <cell r="K580">
            <v>16.98</v>
          </cell>
          <cell r="Q580">
            <v>5.4951999999999996</v>
          </cell>
        </row>
        <row r="581">
          <cell r="K581">
            <v>17.2</v>
          </cell>
          <cell r="Q581">
            <v>5.5448000000000004</v>
          </cell>
        </row>
        <row r="582">
          <cell r="K582">
            <v>17.27</v>
          </cell>
          <cell r="Q582">
            <v>5.5911</v>
          </cell>
        </row>
        <row r="583">
          <cell r="K583">
            <v>16.82</v>
          </cell>
          <cell r="Q583">
            <v>5.6142000000000003</v>
          </cell>
        </row>
        <row r="584">
          <cell r="K584">
            <v>16.82</v>
          </cell>
          <cell r="Q584">
            <v>5.6142000000000003</v>
          </cell>
        </row>
        <row r="585">
          <cell r="K585">
            <v>16.29</v>
          </cell>
          <cell r="Q585">
            <v>5.6870000000000003</v>
          </cell>
        </row>
        <row r="586">
          <cell r="K586">
            <v>16.43</v>
          </cell>
          <cell r="Q586">
            <v>5.7100999999999997</v>
          </cell>
        </row>
        <row r="587">
          <cell r="K587">
            <v>16.77</v>
          </cell>
          <cell r="Q587">
            <v>5.5613000000000001</v>
          </cell>
        </row>
        <row r="588">
          <cell r="K588">
            <v>16.71</v>
          </cell>
          <cell r="Q588">
            <v>5.5613000000000001</v>
          </cell>
        </row>
        <row r="589">
          <cell r="K589">
            <v>16.37</v>
          </cell>
          <cell r="Q589">
            <v>5.3860999999999999</v>
          </cell>
        </row>
        <row r="590">
          <cell r="K590">
            <v>16.88</v>
          </cell>
          <cell r="Q590">
            <v>5.1196999999999999</v>
          </cell>
        </row>
        <row r="591">
          <cell r="K591">
            <v>16.489999999999998</v>
          </cell>
          <cell r="Q591">
            <v>5.2256999999999998</v>
          </cell>
        </row>
        <row r="592">
          <cell r="K592">
            <v>16.690000000000001</v>
          </cell>
          <cell r="Q592">
            <v>5.2069999999999999</v>
          </cell>
        </row>
        <row r="593">
          <cell r="K593">
            <v>16.63</v>
          </cell>
          <cell r="Q593">
            <v>5.101</v>
          </cell>
        </row>
        <row r="594">
          <cell r="K594">
            <v>17.07</v>
          </cell>
          <cell r="Q594">
            <v>5.2599</v>
          </cell>
        </row>
        <row r="595">
          <cell r="K595">
            <v>16.649999999999999</v>
          </cell>
          <cell r="Q595">
            <v>5.1383999999999999</v>
          </cell>
        </row>
        <row r="596">
          <cell r="K596">
            <v>16.88</v>
          </cell>
          <cell r="Q596">
            <v>5.2007000000000003</v>
          </cell>
        </row>
        <row r="597">
          <cell r="K597">
            <v>16.72</v>
          </cell>
          <cell r="Q597">
            <v>5.1820000000000004</v>
          </cell>
        </row>
        <row r="598">
          <cell r="K598">
            <v>16.850000000000001</v>
          </cell>
          <cell r="Q598">
            <v>5.3190999999999997</v>
          </cell>
        </row>
        <row r="599">
          <cell r="K599">
            <v>17.18</v>
          </cell>
          <cell r="Q599">
            <v>5.1882999999999999</v>
          </cell>
        </row>
        <row r="600">
          <cell r="K600">
            <v>17.55</v>
          </cell>
          <cell r="Q600">
            <v>5.2599</v>
          </cell>
        </row>
        <row r="601">
          <cell r="K601">
            <v>18.170000000000002</v>
          </cell>
          <cell r="Q601">
            <v>5.2100999999999997</v>
          </cell>
        </row>
        <row r="602">
          <cell r="K602">
            <v>18.489999999999998</v>
          </cell>
          <cell r="Q602">
            <v>5.2506000000000004</v>
          </cell>
        </row>
        <row r="603">
          <cell r="K603">
            <v>18.239999999999998</v>
          </cell>
          <cell r="Q603">
            <v>5.3533999999999997</v>
          </cell>
        </row>
        <row r="604">
          <cell r="K604">
            <v>18.39</v>
          </cell>
          <cell r="Q604">
            <v>5.4687000000000001</v>
          </cell>
        </row>
        <row r="605">
          <cell r="K605">
            <v>18.489999999999998</v>
          </cell>
          <cell r="Q605">
            <v>5.6619000000000002</v>
          </cell>
        </row>
        <row r="606">
          <cell r="K606">
            <v>18.170000000000002</v>
          </cell>
          <cell r="Q606">
            <v>5.7615999999999996</v>
          </cell>
        </row>
        <row r="607">
          <cell r="K607">
            <v>18.16</v>
          </cell>
          <cell r="Q607">
            <v>5.6837</v>
          </cell>
        </row>
        <row r="608">
          <cell r="K608">
            <v>18.13</v>
          </cell>
          <cell r="Q608">
            <v>5.7305000000000001</v>
          </cell>
        </row>
        <row r="609">
          <cell r="K609">
            <v>18.14</v>
          </cell>
          <cell r="Q609">
            <v>5.7615999999999996</v>
          </cell>
        </row>
        <row r="610">
          <cell r="K610">
            <v>18.36</v>
          </cell>
          <cell r="Q610">
            <v>5.6619000000000002</v>
          </cell>
        </row>
        <row r="611">
          <cell r="K611">
            <v>18.559999999999999</v>
          </cell>
          <cell r="Q611">
            <v>5.6588000000000003</v>
          </cell>
        </row>
        <row r="612">
          <cell r="K612">
            <v>18.670000000000002</v>
          </cell>
          <cell r="Q612">
            <v>5.6494</v>
          </cell>
        </row>
        <row r="613">
          <cell r="K613">
            <v>18.57</v>
          </cell>
          <cell r="Q613">
            <v>5.6525999999999996</v>
          </cell>
        </row>
        <row r="614">
          <cell r="K614">
            <v>18.850000000000001</v>
          </cell>
          <cell r="Q614">
            <v>5.7210999999999999</v>
          </cell>
        </row>
        <row r="615">
          <cell r="K615">
            <v>18.59</v>
          </cell>
          <cell r="Q615">
            <v>5.7834000000000003</v>
          </cell>
        </row>
        <row r="616">
          <cell r="K616">
            <v>18.7</v>
          </cell>
          <cell r="Q616">
            <v>5.8177000000000003</v>
          </cell>
        </row>
        <row r="617">
          <cell r="K617">
            <v>18.63</v>
          </cell>
          <cell r="Q617">
            <v>5.7866</v>
          </cell>
        </row>
        <row r="618">
          <cell r="K618">
            <v>18.899999999999999</v>
          </cell>
          <cell r="Q618">
            <v>5.8738000000000001</v>
          </cell>
        </row>
        <row r="619">
          <cell r="K619">
            <v>18.89</v>
          </cell>
          <cell r="Q619">
            <v>5.7927999999999997</v>
          </cell>
        </row>
        <row r="620">
          <cell r="K620">
            <v>18.73</v>
          </cell>
          <cell r="Q620">
            <v>5.8270999999999997</v>
          </cell>
        </row>
        <row r="621">
          <cell r="K621">
            <v>18.760000000000002</v>
          </cell>
          <cell r="Q621">
            <v>5.8052000000000001</v>
          </cell>
        </row>
        <row r="622">
          <cell r="K622">
            <v>19</v>
          </cell>
          <cell r="Q622">
            <v>5.8894000000000002</v>
          </cell>
        </row>
        <row r="623">
          <cell r="K623">
            <v>18.940000000000001</v>
          </cell>
          <cell r="Q623">
            <v>5.8863000000000003</v>
          </cell>
        </row>
        <row r="624">
          <cell r="K624">
            <v>18.82</v>
          </cell>
          <cell r="Q624">
            <v>5.8364000000000003</v>
          </cell>
        </row>
        <row r="625">
          <cell r="K625">
            <v>18.899999999999999</v>
          </cell>
          <cell r="Q625">
            <v>5.8457999999999997</v>
          </cell>
        </row>
        <row r="626">
          <cell r="K626">
            <v>18.95</v>
          </cell>
          <cell r="Q626">
            <v>5.9204999999999997</v>
          </cell>
        </row>
        <row r="627">
          <cell r="K627">
            <v>19.100000000000001</v>
          </cell>
          <cell r="Q627">
            <v>5.9017999999999997</v>
          </cell>
        </row>
        <row r="628">
          <cell r="K628">
            <v>18.809999999999999</v>
          </cell>
          <cell r="Q628">
            <v>5.8644999999999996</v>
          </cell>
        </row>
        <row r="629">
          <cell r="K629">
            <v>18.59</v>
          </cell>
          <cell r="Q629">
            <v>5.8894000000000002</v>
          </cell>
        </row>
        <row r="630">
          <cell r="K630">
            <v>18.86</v>
          </cell>
          <cell r="Q630">
            <v>5.9050000000000002</v>
          </cell>
        </row>
        <row r="631">
          <cell r="K631">
            <v>19.02</v>
          </cell>
          <cell r="Q631">
            <v>5.9516999999999998</v>
          </cell>
        </row>
        <row r="632">
          <cell r="K632">
            <v>19.03</v>
          </cell>
          <cell r="Q632">
            <v>5.8613</v>
          </cell>
        </row>
        <row r="633">
          <cell r="K633">
            <v>19.05</v>
          </cell>
          <cell r="Q633">
            <v>5.7927999999999997</v>
          </cell>
        </row>
        <row r="634">
          <cell r="K634">
            <v>18.95</v>
          </cell>
          <cell r="Q634">
            <v>5.8769</v>
          </cell>
        </row>
        <row r="635">
          <cell r="K635">
            <v>18.829999999999998</v>
          </cell>
          <cell r="Q635">
            <v>5.9268000000000001</v>
          </cell>
        </row>
        <row r="636">
          <cell r="K636">
            <v>18.489999999999998</v>
          </cell>
          <cell r="Q636">
            <v>5.9298999999999999</v>
          </cell>
        </row>
        <row r="637">
          <cell r="K637">
            <v>18.98</v>
          </cell>
          <cell r="Q637">
            <v>5.9360999999999997</v>
          </cell>
        </row>
        <row r="638">
          <cell r="K638">
            <v>18.95</v>
          </cell>
          <cell r="Q638">
            <v>5.9050000000000002</v>
          </cell>
        </row>
        <row r="639">
          <cell r="K639">
            <v>18.84</v>
          </cell>
          <cell r="Q639">
            <v>5.8676000000000004</v>
          </cell>
        </row>
        <row r="640">
          <cell r="K640">
            <v>18.989999999999998</v>
          </cell>
          <cell r="Q640">
            <v>5.7615999999999996</v>
          </cell>
        </row>
        <row r="641">
          <cell r="K641">
            <v>19.05</v>
          </cell>
          <cell r="Q641">
            <v>5.9142999999999999</v>
          </cell>
        </row>
        <row r="642">
          <cell r="K642">
            <v>19.25</v>
          </cell>
          <cell r="Q642">
            <v>5.9050000000000002</v>
          </cell>
        </row>
        <row r="643">
          <cell r="K643">
            <v>19.32</v>
          </cell>
          <cell r="Q643">
            <v>5.8707000000000003</v>
          </cell>
        </row>
        <row r="644">
          <cell r="K644">
            <v>19.37</v>
          </cell>
          <cell r="Q644">
            <v>5.9173999999999998</v>
          </cell>
        </row>
        <row r="645">
          <cell r="K645">
            <v>19.170000000000002</v>
          </cell>
          <cell r="Q645">
            <v>5.9360999999999997</v>
          </cell>
        </row>
        <row r="646">
          <cell r="K646">
            <v>18.75</v>
          </cell>
          <cell r="Q646">
            <v>5.9984000000000002</v>
          </cell>
        </row>
        <row r="647">
          <cell r="K647">
            <v>19.239999999999998</v>
          </cell>
          <cell r="Q647">
            <v>6.0202999999999998</v>
          </cell>
        </row>
        <row r="648">
          <cell r="K648">
            <v>19.309999999999999</v>
          </cell>
          <cell r="Q648">
            <v>6.0358000000000001</v>
          </cell>
        </row>
        <row r="649">
          <cell r="K649">
            <v>19.420000000000002</v>
          </cell>
          <cell r="Q649">
            <v>5.9734999999999996</v>
          </cell>
        </row>
        <row r="650">
          <cell r="K650">
            <v>19.38</v>
          </cell>
          <cell r="Q650">
            <v>5.8426</v>
          </cell>
        </row>
        <row r="651">
          <cell r="K651">
            <v>19.66</v>
          </cell>
          <cell r="Q651">
            <v>5.9953000000000003</v>
          </cell>
        </row>
        <row r="652">
          <cell r="K652">
            <v>19.670000000000002</v>
          </cell>
          <cell r="Q652">
            <v>6.0171000000000001</v>
          </cell>
        </row>
        <row r="653">
          <cell r="K653">
            <v>19.48</v>
          </cell>
          <cell r="Q653">
            <v>6.0514000000000001</v>
          </cell>
        </row>
        <row r="654">
          <cell r="K654">
            <v>19.350000000000001</v>
          </cell>
          <cell r="Q654">
            <v>5.6736000000000004</v>
          </cell>
        </row>
        <row r="655">
          <cell r="K655">
            <v>18.7301</v>
          </cell>
          <cell r="Q655">
            <v>5.7556000000000003</v>
          </cell>
        </row>
        <row r="656">
          <cell r="K656">
            <v>19.059999999999999</v>
          </cell>
          <cell r="Q656">
            <v>5.7584999999999997</v>
          </cell>
        </row>
        <row r="657">
          <cell r="K657">
            <v>19.21</v>
          </cell>
          <cell r="Q657">
            <v>5.7028999999999996</v>
          </cell>
        </row>
        <row r="658">
          <cell r="K658">
            <v>18.84</v>
          </cell>
          <cell r="Q658">
            <v>5.6647999999999996</v>
          </cell>
        </row>
        <row r="659">
          <cell r="K659">
            <v>19.3</v>
          </cell>
          <cell r="Q659">
            <v>5.4833999999999996</v>
          </cell>
        </row>
        <row r="660">
          <cell r="K660">
            <v>19.649999999999999</v>
          </cell>
          <cell r="Q660">
            <v>5.58</v>
          </cell>
        </row>
        <row r="661">
          <cell r="K661">
            <v>19.87</v>
          </cell>
          <cell r="Q661">
            <v>5.6238999999999999</v>
          </cell>
        </row>
        <row r="662">
          <cell r="K662">
            <v>19.79</v>
          </cell>
          <cell r="Q662">
            <v>5.5155000000000003</v>
          </cell>
        </row>
        <row r="663">
          <cell r="K663">
            <v>19.88</v>
          </cell>
          <cell r="Q663">
            <v>5.6501999999999999</v>
          </cell>
        </row>
        <row r="664">
          <cell r="K664">
            <v>19.53</v>
          </cell>
          <cell r="Q664">
            <v>5.7526999999999999</v>
          </cell>
        </row>
        <row r="665">
          <cell r="K665">
            <v>19.68</v>
          </cell>
          <cell r="Q665">
            <v>5.8170999999999999</v>
          </cell>
        </row>
        <row r="666">
          <cell r="K666">
            <v>19.39</v>
          </cell>
          <cell r="Q666">
            <v>5.7937000000000003</v>
          </cell>
        </row>
        <row r="667">
          <cell r="K667">
            <v>19.48</v>
          </cell>
          <cell r="Q667">
            <v>5.82</v>
          </cell>
        </row>
        <row r="668">
          <cell r="K668">
            <v>19.16</v>
          </cell>
          <cell r="Q668">
            <v>5.7175000000000002</v>
          </cell>
        </row>
        <row r="669">
          <cell r="K669">
            <v>19.690000000000001</v>
          </cell>
          <cell r="Q669">
            <v>5.7614999999999998</v>
          </cell>
        </row>
        <row r="670">
          <cell r="K670">
            <v>19.850000000000001</v>
          </cell>
          <cell r="Q670">
            <v>5.6765999999999996</v>
          </cell>
        </row>
        <row r="671">
          <cell r="K671">
            <v>19.71</v>
          </cell>
          <cell r="Q671">
            <v>5.7028999999999996</v>
          </cell>
        </row>
        <row r="672">
          <cell r="K672">
            <v>19.920000000000002</v>
          </cell>
          <cell r="Q672">
            <v>5.6092000000000004</v>
          </cell>
        </row>
        <row r="673">
          <cell r="K673">
            <v>20.07</v>
          </cell>
          <cell r="Q673">
            <v>5.7644000000000002</v>
          </cell>
        </row>
        <row r="674">
          <cell r="K674">
            <v>20.49</v>
          </cell>
          <cell r="Q674">
            <v>5.8112000000000004</v>
          </cell>
        </row>
        <row r="675">
          <cell r="K675">
            <v>20.399999999999999</v>
          </cell>
          <cell r="Q675">
            <v>5.7702</v>
          </cell>
        </row>
        <row r="676">
          <cell r="K676">
            <v>20.16</v>
          </cell>
          <cell r="Q676">
            <v>5.8316999999999997</v>
          </cell>
        </row>
        <row r="677">
          <cell r="K677">
            <v>19.72</v>
          </cell>
          <cell r="Q677">
            <v>5.8756000000000004</v>
          </cell>
        </row>
        <row r="678">
          <cell r="K678">
            <v>19.98</v>
          </cell>
          <cell r="Q678">
            <v>5.9985999999999997</v>
          </cell>
        </row>
        <row r="679">
          <cell r="K679">
            <v>20.5</v>
          </cell>
          <cell r="Q679">
            <v>5.9722</v>
          </cell>
        </row>
        <row r="680">
          <cell r="K680">
            <v>20.399999999999999</v>
          </cell>
          <cell r="Q680">
            <v>5.9020000000000001</v>
          </cell>
        </row>
        <row r="681">
          <cell r="K681">
            <v>20.2</v>
          </cell>
          <cell r="Q681">
            <v>5.7732000000000001</v>
          </cell>
        </row>
        <row r="682">
          <cell r="K682">
            <v>20.38</v>
          </cell>
          <cell r="Q682">
            <v>5.8493000000000004</v>
          </cell>
        </row>
        <row r="683">
          <cell r="K683">
            <v>20.41</v>
          </cell>
          <cell r="Q683">
            <v>6.0015000000000001</v>
          </cell>
        </row>
        <row r="684">
          <cell r="K684">
            <v>20.6</v>
          </cell>
          <cell r="Q684">
            <v>5.9722</v>
          </cell>
        </row>
        <row r="685">
          <cell r="K685">
            <v>20.61</v>
          </cell>
          <cell r="Q685">
            <v>5.9137000000000004</v>
          </cell>
        </row>
        <row r="686">
          <cell r="K686">
            <v>20.78</v>
          </cell>
          <cell r="Q686">
            <v>5.9664000000000001</v>
          </cell>
        </row>
        <row r="687">
          <cell r="K687">
            <v>20.639900000000001</v>
          </cell>
          <cell r="Q687">
            <v>5.9752000000000001</v>
          </cell>
        </row>
        <row r="688">
          <cell r="K688">
            <v>20.58</v>
          </cell>
          <cell r="Q688">
            <v>6.0308000000000002</v>
          </cell>
        </row>
        <row r="689">
          <cell r="K689">
            <v>20.010000000000002</v>
          </cell>
          <cell r="Q689">
            <v>6.0336999999999996</v>
          </cell>
        </row>
        <row r="690">
          <cell r="K690">
            <v>19.62</v>
          </cell>
          <cell r="Q690">
            <v>6.0834999999999999</v>
          </cell>
        </row>
        <row r="691">
          <cell r="K691">
            <v>19.579999999999998</v>
          </cell>
          <cell r="Q691">
            <v>6.0425000000000004</v>
          </cell>
        </row>
        <row r="692">
          <cell r="K692">
            <v>19.12</v>
          </cell>
          <cell r="Q692">
            <v>6.0248999999999997</v>
          </cell>
        </row>
        <row r="693">
          <cell r="K693">
            <v>19.79</v>
          </cell>
          <cell r="Q693">
            <v>5.8581000000000003</v>
          </cell>
        </row>
        <row r="694">
          <cell r="K694">
            <v>20.09</v>
          </cell>
          <cell r="Q694">
            <v>5.7439</v>
          </cell>
        </row>
        <row r="695">
          <cell r="K695">
            <v>19.66</v>
          </cell>
          <cell r="Q695">
            <v>5.7321999999999997</v>
          </cell>
        </row>
        <row r="696">
          <cell r="K696">
            <v>20.079999999999998</v>
          </cell>
          <cell r="Q696">
            <v>5.5975000000000001</v>
          </cell>
        </row>
        <row r="697">
          <cell r="K697">
            <v>19.68</v>
          </cell>
          <cell r="Q697">
            <v>5.7937000000000003</v>
          </cell>
        </row>
        <row r="698">
          <cell r="K698">
            <v>20.2</v>
          </cell>
          <cell r="Q698">
            <v>5.8815</v>
          </cell>
        </row>
        <row r="699">
          <cell r="K699">
            <v>20.09</v>
          </cell>
          <cell r="Q699">
            <v>5.7556000000000003</v>
          </cell>
        </row>
        <row r="700">
          <cell r="K700">
            <v>19.989999999999998</v>
          </cell>
          <cell r="Q700">
            <v>5.8785999999999996</v>
          </cell>
        </row>
        <row r="701">
          <cell r="K701">
            <v>19.72</v>
          </cell>
          <cell r="Q701">
            <v>5.7614999999999998</v>
          </cell>
        </row>
        <row r="702">
          <cell r="K702">
            <v>19.36</v>
          </cell>
          <cell r="Q702">
            <v>5.9137000000000004</v>
          </cell>
        </row>
        <row r="703">
          <cell r="K703">
            <v>19.18</v>
          </cell>
          <cell r="Q703">
            <v>5.8815</v>
          </cell>
        </row>
        <row r="704">
          <cell r="K704">
            <v>19.16</v>
          </cell>
          <cell r="Q704">
            <v>5.8521999999999998</v>
          </cell>
        </row>
        <row r="705">
          <cell r="K705">
            <v>19.350000000000001</v>
          </cell>
          <cell r="Q705">
            <v>5.7732000000000001</v>
          </cell>
        </row>
        <row r="706">
          <cell r="K706">
            <v>19.11</v>
          </cell>
          <cell r="Q706">
            <v>5.6677999999999997</v>
          </cell>
        </row>
        <row r="707">
          <cell r="K707">
            <v>19.27</v>
          </cell>
          <cell r="Q707">
            <v>5.6151</v>
          </cell>
        </row>
        <row r="708">
          <cell r="K708">
            <v>19.32</v>
          </cell>
          <cell r="Q708">
            <v>5.6092000000000004</v>
          </cell>
        </row>
        <row r="709">
          <cell r="K709">
            <v>19.37</v>
          </cell>
          <cell r="Q709">
            <v>5.6647999999999996</v>
          </cell>
        </row>
        <row r="710">
          <cell r="K710">
            <v>19.940000000000001</v>
          </cell>
          <cell r="Q710">
            <v>5.5945999999999998</v>
          </cell>
        </row>
        <row r="711">
          <cell r="K711">
            <v>19.86</v>
          </cell>
          <cell r="Q711">
            <v>5.6414</v>
          </cell>
        </row>
        <row r="712">
          <cell r="K712">
            <v>19.36</v>
          </cell>
          <cell r="Q712">
            <v>5.6561000000000003</v>
          </cell>
        </row>
        <row r="713">
          <cell r="K713">
            <v>20.13</v>
          </cell>
          <cell r="Q713">
            <v>5.6707000000000001</v>
          </cell>
        </row>
        <row r="714">
          <cell r="K714">
            <v>20.21</v>
          </cell>
          <cell r="Q714">
            <v>5.8376000000000001</v>
          </cell>
        </row>
        <row r="715">
          <cell r="K715">
            <v>20.28</v>
          </cell>
          <cell r="Q715">
            <v>5.8141999999999996</v>
          </cell>
        </row>
        <row r="716">
          <cell r="K716">
            <v>20.72</v>
          </cell>
          <cell r="Q716">
            <v>5.6677999999999997</v>
          </cell>
        </row>
        <row r="717">
          <cell r="K717">
            <v>20.73</v>
          </cell>
          <cell r="Q717">
            <v>5.8932000000000002</v>
          </cell>
        </row>
        <row r="718">
          <cell r="K718">
            <v>20.54</v>
          </cell>
          <cell r="Q718">
            <v>5.9165999999999999</v>
          </cell>
        </row>
        <row r="719">
          <cell r="K719">
            <v>20.16</v>
          </cell>
          <cell r="Q719">
            <v>5.6189</v>
          </cell>
        </row>
        <row r="720">
          <cell r="K720">
            <v>20.170000000000002</v>
          </cell>
          <cell r="Q720">
            <v>5.7408000000000001</v>
          </cell>
        </row>
        <row r="721">
          <cell r="K721">
            <v>20.46</v>
          </cell>
          <cell r="Q721">
            <v>5.7435999999999998</v>
          </cell>
        </row>
        <row r="722">
          <cell r="K722">
            <v>20.54</v>
          </cell>
          <cell r="Q722">
            <v>5.6909000000000001</v>
          </cell>
        </row>
        <row r="723">
          <cell r="K723">
            <v>20.45</v>
          </cell>
          <cell r="Q723">
            <v>5.5857000000000001</v>
          </cell>
        </row>
        <row r="724">
          <cell r="K724">
            <v>20.07</v>
          </cell>
          <cell r="Q724">
            <v>5.5884</v>
          </cell>
        </row>
        <row r="725">
          <cell r="K725">
            <v>20.02</v>
          </cell>
          <cell r="Q725">
            <v>5.6688000000000001</v>
          </cell>
        </row>
        <row r="726">
          <cell r="K726">
            <v>20.73</v>
          </cell>
          <cell r="Q726">
            <v>5.6909000000000001</v>
          </cell>
        </row>
        <row r="727">
          <cell r="K727">
            <v>20.84</v>
          </cell>
          <cell r="Q727">
            <v>5.6660000000000004</v>
          </cell>
        </row>
        <row r="728">
          <cell r="K728">
            <v>21.04</v>
          </cell>
          <cell r="Q728">
            <v>5.5606999999999998</v>
          </cell>
        </row>
        <row r="729">
          <cell r="K729">
            <v>21.975000000000001</v>
          </cell>
          <cell r="Q729">
            <v>5.5468999999999999</v>
          </cell>
        </row>
        <row r="730">
          <cell r="K730">
            <v>21.79</v>
          </cell>
          <cell r="Q730">
            <v>5.7435999999999998</v>
          </cell>
        </row>
        <row r="731">
          <cell r="K731">
            <v>21.94</v>
          </cell>
          <cell r="Q731">
            <v>5.7740999999999998</v>
          </cell>
        </row>
        <row r="732">
          <cell r="K732">
            <v>21.77</v>
          </cell>
          <cell r="Q732">
            <v>5.8295000000000003</v>
          </cell>
        </row>
        <row r="733">
          <cell r="K733">
            <v>21.63</v>
          </cell>
          <cell r="Q733">
            <v>6.0884999999999998</v>
          </cell>
        </row>
        <row r="734">
          <cell r="K734">
            <v>21.65</v>
          </cell>
          <cell r="Q734">
            <v>6.0373000000000001</v>
          </cell>
        </row>
        <row r="735">
          <cell r="K735">
            <v>21.97</v>
          </cell>
          <cell r="Q735">
            <v>6.0788000000000002</v>
          </cell>
        </row>
        <row r="736">
          <cell r="K736">
            <v>21.850100000000001</v>
          </cell>
          <cell r="Q736">
            <v>6.0316999999999998</v>
          </cell>
        </row>
        <row r="737">
          <cell r="K737">
            <v>21.567499999999999</v>
          </cell>
          <cell r="Q737">
            <v>5.9928999999999997</v>
          </cell>
        </row>
        <row r="738">
          <cell r="K738">
            <v>21.76</v>
          </cell>
          <cell r="Q738">
            <v>5.9984999999999999</v>
          </cell>
        </row>
        <row r="739">
          <cell r="K739">
            <v>22.178799999999999</v>
          </cell>
          <cell r="Q739">
            <v>6.0871000000000004</v>
          </cell>
        </row>
        <row r="740">
          <cell r="K740">
            <v>22.51</v>
          </cell>
          <cell r="Q740">
            <v>6.0538999999999996</v>
          </cell>
        </row>
        <row r="741">
          <cell r="K741">
            <v>22.585000000000001</v>
          </cell>
          <cell r="Q741">
            <v>5.9756</v>
          </cell>
        </row>
        <row r="742">
          <cell r="K742">
            <v>22.92</v>
          </cell>
          <cell r="Q742">
            <v>6.0289999999999999</v>
          </cell>
        </row>
        <row r="743">
          <cell r="K743">
            <v>22.46</v>
          </cell>
          <cell r="Q743">
            <v>6.1449999999999996</v>
          </cell>
        </row>
        <row r="744">
          <cell r="K744">
            <v>22.440100000000001</v>
          </cell>
          <cell r="Q744">
            <v>6.2367999999999997</v>
          </cell>
        </row>
        <row r="745">
          <cell r="K745">
            <v>22.07</v>
          </cell>
          <cell r="Q745">
            <v>6.2575000000000003</v>
          </cell>
        </row>
        <row r="746">
          <cell r="K746">
            <v>21.75</v>
          </cell>
          <cell r="Q746">
            <v>6.3503999999999996</v>
          </cell>
        </row>
        <row r="747">
          <cell r="K747">
            <v>21.49</v>
          </cell>
          <cell r="Q747">
            <v>6.2229000000000001</v>
          </cell>
        </row>
        <row r="748">
          <cell r="K748">
            <v>21.43</v>
          </cell>
          <cell r="Q748">
            <v>6.2173999999999996</v>
          </cell>
        </row>
        <row r="749">
          <cell r="K749">
            <v>20.75</v>
          </cell>
          <cell r="Q749">
            <v>6.1148999999999996</v>
          </cell>
        </row>
        <row r="750">
          <cell r="K750">
            <v>21.2</v>
          </cell>
          <cell r="Q750">
            <v>6.0262000000000002</v>
          </cell>
        </row>
        <row r="751">
          <cell r="K751">
            <v>21.45</v>
          </cell>
          <cell r="Q751">
            <v>5.9542000000000002</v>
          </cell>
        </row>
        <row r="752">
          <cell r="K752">
            <v>21.18</v>
          </cell>
          <cell r="Q752">
            <v>5.9375</v>
          </cell>
        </row>
        <row r="753">
          <cell r="K753">
            <v>21</v>
          </cell>
          <cell r="Q753">
            <v>5.7491000000000003</v>
          </cell>
        </row>
        <row r="754">
          <cell r="K754">
            <v>21.35</v>
          </cell>
          <cell r="Q754">
            <v>5.8738000000000001</v>
          </cell>
        </row>
        <row r="755">
          <cell r="K755">
            <v>21.77</v>
          </cell>
          <cell r="Q755">
            <v>5.9431000000000003</v>
          </cell>
        </row>
        <row r="756">
          <cell r="K756">
            <v>21.63</v>
          </cell>
          <cell r="Q756">
            <v>5.8682999999999996</v>
          </cell>
        </row>
        <row r="757">
          <cell r="K757">
            <v>22.17</v>
          </cell>
          <cell r="Q757">
            <v>5.8183999999999996</v>
          </cell>
        </row>
        <row r="758">
          <cell r="K758">
            <v>21.76</v>
          </cell>
          <cell r="Q758">
            <v>5.9154</v>
          </cell>
        </row>
        <row r="759">
          <cell r="K759">
            <v>22.03</v>
          </cell>
          <cell r="Q759">
            <v>6.0316999999999998</v>
          </cell>
        </row>
        <row r="760">
          <cell r="K760">
            <v>22.07</v>
          </cell>
          <cell r="Q760">
            <v>5.9928999999999997</v>
          </cell>
        </row>
        <row r="761">
          <cell r="K761">
            <v>22.83</v>
          </cell>
          <cell r="Q761">
            <v>6.1425999999999998</v>
          </cell>
        </row>
        <row r="762">
          <cell r="K762">
            <v>22.1</v>
          </cell>
          <cell r="Q762">
            <v>6.0289999999999999</v>
          </cell>
        </row>
        <row r="763">
          <cell r="K763">
            <v>20.350000000000001</v>
          </cell>
          <cell r="Q763">
            <v>6.1037999999999997</v>
          </cell>
        </row>
        <row r="764">
          <cell r="K764">
            <v>19.36</v>
          </cell>
          <cell r="Q764">
            <v>6.1148999999999996</v>
          </cell>
        </row>
        <row r="765">
          <cell r="K765">
            <v>19.440000000000001</v>
          </cell>
          <cell r="Q765">
            <v>6.3254000000000001</v>
          </cell>
        </row>
        <row r="766">
          <cell r="K766">
            <v>20.52</v>
          </cell>
          <cell r="Q766">
            <v>6.1231999999999998</v>
          </cell>
        </row>
        <row r="767">
          <cell r="K767">
            <v>20.18</v>
          </cell>
          <cell r="Q767">
            <v>5.6383000000000001</v>
          </cell>
        </row>
        <row r="768">
          <cell r="K768">
            <v>20.420000000000002</v>
          </cell>
          <cell r="Q768">
            <v>5.3639999999999999</v>
          </cell>
        </row>
        <row r="769">
          <cell r="K769">
            <v>20.8</v>
          </cell>
          <cell r="Q769">
            <v>5.3861999999999997</v>
          </cell>
        </row>
        <row r="770">
          <cell r="K770">
            <v>20.53</v>
          </cell>
          <cell r="Q770">
            <v>5.6853999999999996</v>
          </cell>
        </row>
        <row r="771">
          <cell r="K771">
            <v>20.69</v>
          </cell>
          <cell r="Q771">
            <v>5.5911999999999997</v>
          </cell>
        </row>
        <row r="772">
          <cell r="K772">
            <v>20.21</v>
          </cell>
          <cell r="Q772">
            <v>5.6577000000000002</v>
          </cell>
        </row>
        <row r="773">
          <cell r="K773">
            <v>20.309999999999999</v>
          </cell>
          <cell r="Q773">
            <v>5.7629999999999999</v>
          </cell>
        </row>
        <row r="774">
          <cell r="K774">
            <v>19.7</v>
          </cell>
          <cell r="Q774">
            <v>5.6882000000000001</v>
          </cell>
        </row>
        <row r="775">
          <cell r="K775">
            <v>19.89</v>
          </cell>
          <cell r="Q775">
            <v>5.7324999999999999</v>
          </cell>
        </row>
        <row r="776">
          <cell r="K776">
            <v>20.51</v>
          </cell>
          <cell r="Q776">
            <v>5.5994999999999999</v>
          </cell>
        </row>
        <row r="777">
          <cell r="K777">
            <v>20.48</v>
          </cell>
          <cell r="Q777">
            <v>5.6272000000000002</v>
          </cell>
        </row>
        <row r="778">
          <cell r="K778">
            <v>20.18</v>
          </cell>
          <cell r="Q778">
            <v>5.4581999999999997</v>
          </cell>
        </row>
        <row r="779">
          <cell r="K779">
            <v>20.239999999999998</v>
          </cell>
          <cell r="Q779">
            <v>5.5107999999999997</v>
          </cell>
        </row>
        <row r="780">
          <cell r="K780">
            <v>20.03</v>
          </cell>
          <cell r="Q780">
            <v>5.6825999999999999</v>
          </cell>
        </row>
        <row r="781">
          <cell r="K781">
            <v>21.22</v>
          </cell>
          <cell r="Q781">
            <v>5.6742999999999997</v>
          </cell>
        </row>
        <row r="782">
          <cell r="K782">
            <v>21.42</v>
          </cell>
          <cell r="Q782">
            <v>5.2572000000000001</v>
          </cell>
        </row>
        <row r="783">
          <cell r="K783">
            <v>21.14</v>
          </cell>
          <cell r="Q783">
            <v>5.2728999999999999</v>
          </cell>
        </row>
        <row r="784">
          <cell r="K784">
            <v>21.64</v>
          </cell>
          <cell r="Q784">
            <v>5.2182000000000004</v>
          </cell>
        </row>
        <row r="785">
          <cell r="K785">
            <v>21.07</v>
          </cell>
          <cell r="Q785">
            <v>5.5282</v>
          </cell>
        </row>
        <row r="786">
          <cell r="K786">
            <v>21.37</v>
          </cell>
          <cell r="Q786">
            <v>5.5803000000000003</v>
          </cell>
        </row>
        <row r="787">
          <cell r="K787">
            <v>21.61</v>
          </cell>
          <cell r="Q787">
            <v>5.5072999999999999</v>
          </cell>
        </row>
        <row r="788">
          <cell r="K788">
            <v>21.2</v>
          </cell>
          <cell r="Q788">
            <v>5.6375999999999999</v>
          </cell>
        </row>
        <row r="789">
          <cell r="K789">
            <v>20.94</v>
          </cell>
          <cell r="Q789">
            <v>5.4890999999999996</v>
          </cell>
        </row>
        <row r="790">
          <cell r="K790">
            <v>21.25</v>
          </cell>
          <cell r="Q790">
            <v>5.5673000000000004</v>
          </cell>
        </row>
        <row r="791">
          <cell r="K791">
            <v>20.76</v>
          </cell>
          <cell r="Q791">
            <v>5.6298000000000004</v>
          </cell>
        </row>
        <row r="792">
          <cell r="K792">
            <v>22.1</v>
          </cell>
          <cell r="Q792">
            <v>5.5229999999999997</v>
          </cell>
        </row>
        <row r="793">
          <cell r="K793">
            <v>22.71</v>
          </cell>
          <cell r="Q793">
            <v>5.4551999999999996</v>
          </cell>
        </row>
        <row r="794">
          <cell r="K794">
            <v>22.76</v>
          </cell>
          <cell r="Q794">
            <v>5.5359999999999996</v>
          </cell>
        </row>
        <row r="795">
          <cell r="K795">
            <v>23</v>
          </cell>
          <cell r="Q795">
            <v>5.4084000000000003</v>
          </cell>
        </row>
        <row r="796">
          <cell r="K796">
            <v>23.04</v>
          </cell>
          <cell r="Q796">
            <v>5.7573999999999996</v>
          </cell>
        </row>
        <row r="797">
          <cell r="K797">
            <v>22.97</v>
          </cell>
          <cell r="Q797">
            <v>5.9164000000000003</v>
          </cell>
        </row>
        <row r="798">
          <cell r="K798">
            <v>22.58</v>
          </cell>
          <cell r="Q798">
            <v>5.9294000000000002</v>
          </cell>
        </row>
        <row r="799">
          <cell r="K799">
            <v>22.49</v>
          </cell>
          <cell r="Q799">
            <v>5.9919000000000002</v>
          </cell>
        </row>
        <row r="800">
          <cell r="K800">
            <v>23.11</v>
          </cell>
          <cell r="Q800">
            <v>6.0023</v>
          </cell>
        </row>
        <row r="801">
          <cell r="K801">
            <v>22.03</v>
          </cell>
          <cell r="Q801">
            <v>5.9840999999999998</v>
          </cell>
        </row>
        <row r="802">
          <cell r="K802">
            <v>22.25</v>
          </cell>
          <cell r="Q802">
            <v>5.8825000000000003</v>
          </cell>
        </row>
        <row r="803">
          <cell r="K803">
            <v>21.15</v>
          </cell>
          <cell r="Q803">
            <v>5.859</v>
          </cell>
        </row>
        <row r="804">
          <cell r="K804">
            <v>21.61</v>
          </cell>
          <cell r="Q804">
            <v>6.0206</v>
          </cell>
        </row>
        <row r="805">
          <cell r="K805">
            <v>21.68</v>
          </cell>
          <cell r="Q805">
            <v>5.7392000000000003</v>
          </cell>
        </row>
        <row r="806">
          <cell r="K806">
            <v>21.1</v>
          </cell>
          <cell r="Q806">
            <v>5.7965</v>
          </cell>
        </row>
        <row r="807">
          <cell r="K807">
            <v>22.06</v>
          </cell>
          <cell r="Q807">
            <v>5.51</v>
          </cell>
        </row>
        <row r="808">
          <cell r="K808">
            <v>21.31</v>
          </cell>
          <cell r="Q808">
            <v>5.6298000000000004</v>
          </cell>
        </row>
        <row r="809">
          <cell r="K809">
            <v>21.9175</v>
          </cell>
          <cell r="Q809">
            <v>5.6479999999999997</v>
          </cell>
        </row>
        <row r="810">
          <cell r="K810">
            <v>21.41</v>
          </cell>
          <cell r="Q810">
            <v>5.4969000000000001</v>
          </cell>
        </row>
        <row r="811">
          <cell r="K811">
            <v>21.58</v>
          </cell>
          <cell r="Q811">
            <v>5.7469999999999999</v>
          </cell>
        </row>
        <row r="812">
          <cell r="K812">
            <v>20.22</v>
          </cell>
          <cell r="Q812">
            <v>5.5515999999999996</v>
          </cell>
        </row>
        <row r="813">
          <cell r="K813">
            <v>20.61</v>
          </cell>
          <cell r="Q813">
            <v>5.7099000000000002</v>
          </cell>
        </row>
        <row r="814">
          <cell r="K814">
            <v>20.61</v>
          </cell>
          <cell r="Q814">
            <v>5.5777000000000001</v>
          </cell>
        </row>
        <row r="815">
          <cell r="K815">
            <v>20.28</v>
          </cell>
          <cell r="Q815">
            <v>5.6219999999999999</v>
          </cell>
        </row>
        <row r="816">
          <cell r="K816">
            <v>20.260000000000002</v>
          </cell>
          <cell r="Q816">
            <v>5.2676999999999996</v>
          </cell>
        </row>
        <row r="817">
          <cell r="K817">
            <v>20.07</v>
          </cell>
          <cell r="Q817">
            <v>5.3693</v>
          </cell>
        </row>
        <row r="818">
          <cell r="K818">
            <v>20.27</v>
          </cell>
          <cell r="Q818">
            <v>5.3693</v>
          </cell>
        </row>
        <row r="819">
          <cell r="K819">
            <v>20.55</v>
          </cell>
          <cell r="Q819">
            <v>5.2832999999999997</v>
          </cell>
        </row>
        <row r="820">
          <cell r="K820">
            <v>20.68</v>
          </cell>
          <cell r="Q820">
            <v>5.2781000000000002</v>
          </cell>
        </row>
        <row r="821">
          <cell r="K821">
            <v>20.2</v>
          </cell>
          <cell r="Q821">
            <v>5.2286000000000001</v>
          </cell>
        </row>
        <row r="822">
          <cell r="K822">
            <v>19.260000000000002</v>
          </cell>
          <cell r="Q822">
            <v>5.2807000000000004</v>
          </cell>
        </row>
        <row r="823">
          <cell r="K823">
            <v>19.68</v>
          </cell>
          <cell r="Q823">
            <v>5.3536000000000001</v>
          </cell>
        </row>
        <row r="824">
          <cell r="K824">
            <v>19.2</v>
          </cell>
          <cell r="Q824">
            <v>5.3875000000000002</v>
          </cell>
        </row>
        <row r="825">
          <cell r="K825">
            <v>19.190000000000001</v>
          </cell>
          <cell r="Q825">
            <v>5.2625000000000002</v>
          </cell>
        </row>
        <row r="826">
          <cell r="K826">
            <v>19.440000000000001</v>
          </cell>
          <cell r="Q826">
            <v>5.0175999999999998</v>
          </cell>
        </row>
        <row r="827">
          <cell r="K827">
            <v>19.41</v>
          </cell>
          <cell r="Q827">
            <v>5.1269999999999998</v>
          </cell>
        </row>
        <row r="828">
          <cell r="K828">
            <v>19.93</v>
          </cell>
          <cell r="Q828">
            <v>5.0019</v>
          </cell>
        </row>
        <row r="829">
          <cell r="K829">
            <v>19.09</v>
          </cell>
          <cell r="Q829">
            <v>4.9992999999999999</v>
          </cell>
        </row>
        <row r="830">
          <cell r="K830">
            <v>19.09</v>
          </cell>
          <cell r="Q830">
            <v>5.0644999999999998</v>
          </cell>
        </row>
        <row r="831">
          <cell r="K831">
            <v>19.02</v>
          </cell>
          <cell r="Q831">
            <v>5.0566000000000004</v>
          </cell>
        </row>
        <row r="832">
          <cell r="K832">
            <v>19.43</v>
          </cell>
          <cell r="Q832">
            <v>5.1920999999999999</v>
          </cell>
        </row>
        <row r="833">
          <cell r="K833">
            <v>18.89</v>
          </cell>
          <cell r="Q833">
            <v>4.9733000000000001</v>
          </cell>
        </row>
        <row r="834">
          <cell r="K834">
            <v>18.899999999999999</v>
          </cell>
          <cell r="Q834">
            <v>4.9733000000000001</v>
          </cell>
        </row>
        <row r="835">
          <cell r="K835">
            <v>18.97</v>
          </cell>
          <cell r="Q835">
            <v>4.9550000000000001</v>
          </cell>
        </row>
        <row r="836">
          <cell r="K836">
            <v>19.21</v>
          </cell>
          <cell r="Q836">
            <v>5.0618999999999996</v>
          </cell>
        </row>
        <row r="837">
          <cell r="K837">
            <v>19.190000000000001</v>
          </cell>
          <cell r="Q837">
            <v>4.9211999999999998</v>
          </cell>
        </row>
        <row r="838">
          <cell r="K838">
            <v>19.41</v>
          </cell>
          <cell r="Q838">
            <v>4.9238</v>
          </cell>
        </row>
        <row r="839">
          <cell r="K839">
            <v>19.195</v>
          </cell>
          <cell r="Q839">
            <v>4.9420000000000002</v>
          </cell>
        </row>
        <row r="840">
          <cell r="K840">
            <v>18.95</v>
          </cell>
          <cell r="Q840">
            <v>5.0045000000000002</v>
          </cell>
        </row>
        <row r="841">
          <cell r="K841">
            <v>18.440000000000001</v>
          </cell>
          <cell r="Q841">
            <v>4.9992999999999999</v>
          </cell>
        </row>
        <row r="842">
          <cell r="K842">
            <v>18.8</v>
          </cell>
          <cell r="Q842">
            <v>5.0566000000000004</v>
          </cell>
        </row>
        <row r="843">
          <cell r="K843">
            <v>19.23</v>
          </cell>
          <cell r="Q843">
            <v>4.7732000000000001</v>
          </cell>
        </row>
        <row r="844">
          <cell r="K844">
            <v>19</v>
          </cell>
          <cell r="Q844">
            <v>4.7122999999999999</v>
          </cell>
        </row>
        <row r="845">
          <cell r="K845">
            <v>19.28</v>
          </cell>
          <cell r="Q845">
            <v>4.5853999999999999</v>
          </cell>
        </row>
        <row r="846">
          <cell r="K846">
            <v>19.95</v>
          </cell>
          <cell r="Q846">
            <v>4.6749999999999998</v>
          </cell>
        </row>
        <row r="847">
          <cell r="K847">
            <v>19.68</v>
          </cell>
          <cell r="Q847">
            <v>4.7819000000000003</v>
          </cell>
        </row>
        <row r="848">
          <cell r="K848">
            <v>19.84</v>
          </cell>
          <cell r="Q848">
            <v>4.7247000000000003</v>
          </cell>
        </row>
        <row r="849">
          <cell r="K849">
            <v>19.52</v>
          </cell>
          <cell r="Q849">
            <v>4.7942999999999998</v>
          </cell>
        </row>
        <row r="850">
          <cell r="K850">
            <v>19.28</v>
          </cell>
          <cell r="Q850">
            <v>4.9608999999999996</v>
          </cell>
        </row>
        <row r="851">
          <cell r="K851">
            <v>20.02</v>
          </cell>
          <cell r="Q851">
            <v>4.8937999999999997</v>
          </cell>
        </row>
        <row r="852">
          <cell r="K852">
            <v>20.49</v>
          </cell>
          <cell r="Q852">
            <v>4.9336000000000002</v>
          </cell>
        </row>
        <row r="853">
          <cell r="K853">
            <v>20.079999999999998</v>
          </cell>
          <cell r="Q853">
            <v>4.8540000000000001</v>
          </cell>
        </row>
        <row r="854">
          <cell r="K854">
            <v>20.77</v>
          </cell>
          <cell r="Q854">
            <v>4.7942999999999998</v>
          </cell>
        </row>
        <row r="855">
          <cell r="K855">
            <v>21.08</v>
          </cell>
          <cell r="Q855">
            <v>4.9782999999999999</v>
          </cell>
        </row>
        <row r="856">
          <cell r="K856">
            <v>20.94</v>
          </cell>
          <cell r="Q856">
            <v>5.0952000000000002</v>
          </cell>
        </row>
        <row r="857">
          <cell r="K857">
            <v>19.43</v>
          </cell>
          <cell r="Q857">
            <v>4.9932999999999996</v>
          </cell>
        </row>
        <row r="858">
          <cell r="K858">
            <v>19.37</v>
          </cell>
          <cell r="Q858">
            <v>5.1647999999999996</v>
          </cell>
        </row>
        <row r="859">
          <cell r="K859">
            <v>19.559999999999999</v>
          </cell>
          <cell r="Q859">
            <v>5.2419000000000002</v>
          </cell>
        </row>
        <row r="860">
          <cell r="K860">
            <v>20.41</v>
          </cell>
          <cell r="Q860">
            <v>5.2070999999999996</v>
          </cell>
        </row>
        <row r="861">
          <cell r="K861">
            <v>20.49</v>
          </cell>
          <cell r="Q861">
            <v>4.8315999999999999</v>
          </cell>
        </row>
        <row r="862">
          <cell r="K862">
            <v>20.68</v>
          </cell>
          <cell r="Q862">
            <v>4.8167</v>
          </cell>
        </row>
        <row r="863">
          <cell r="K863">
            <v>20.350000000000001</v>
          </cell>
          <cell r="Q863">
            <v>4.8639000000000001</v>
          </cell>
        </row>
        <row r="864">
          <cell r="K864">
            <v>20.23</v>
          </cell>
          <cell r="Q864">
            <v>5.0753000000000004</v>
          </cell>
        </row>
        <row r="865">
          <cell r="K865">
            <v>19.920000000000002</v>
          </cell>
          <cell r="Q865">
            <v>5.0952000000000002</v>
          </cell>
        </row>
        <row r="866">
          <cell r="K866">
            <v>20.22</v>
          </cell>
          <cell r="Q866">
            <v>5.1425000000000001</v>
          </cell>
        </row>
        <row r="867">
          <cell r="K867">
            <v>20.45</v>
          </cell>
          <cell r="Q867">
            <v>5.0603999999999996</v>
          </cell>
        </row>
        <row r="868">
          <cell r="K868">
            <v>19.84</v>
          </cell>
          <cell r="Q868">
            <v>5.0305999999999997</v>
          </cell>
        </row>
        <row r="869">
          <cell r="K869">
            <v>19.86</v>
          </cell>
          <cell r="Q869">
            <v>4.9535</v>
          </cell>
        </row>
        <row r="870">
          <cell r="K870">
            <v>20.18</v>
          </cell>
          <cell r="Q870">
            <v>5.0281000000000002</v>
          </cell>
        </row>
        <row r="871">
          <cell r="K871">
            <v>20.77</v>
          </cell>
          <cell r="Q871">
            <v>5.0853000000000002</v>
          </cell>
        </row>
        <row r="872">
          <cell r="K872">
            <v>21.2</v>
          </cell>
          <cell r="Q872">
            <v>4.9336000000000002</v>
          </cell>
        </row>
        <row r="873">
          <cell r="K873">
            <v>21.8</v>
          </cell>
          <cell r="Q873">
            <v>4.9385000000000003</v>
          </cell>
        </row>
        <row r="874">
          <cell r="K874">
            <v>21.76</v>
          </cell>
          <cell r="Q874">
            <v>5.0180999999999996</v>
          </cell>
        </row>
        <row r="875">
          <cell r="K875">
            <v>21.78</v>
          </cell>
          <cell r="Q875">
            <v>5.1647999999999996</v>
          </cell>
        </row>
        <row r="876">
          <cell r="K876">
            <v>21.91</v>
          </cell>
          <cell r="Q876">
            <v>5.2717999999999998</v>
          </cell>
        </row>
        <row r="877">
          <cell r="K877">
            <v>22.01</v>
          </cell>
          <cell r="Q877">
            <v>5.4210000000000003</v>
          </cell>
        </row>
        <row r="878">
          <cell r="K878">
            <v>21.59</v>
          </cell>
          <cell r="Q878">
            <v>5.4109999999999996</v>
          </cell>
        </row>
        <row r="879">
          <cell r="K879">
            <v>21.51</v>
          </cell>
          <cell r="Q879">
            <v>5.4160000000000004</v>
          </cell>
        </row>
        <row r="880">
          <cell r="K880">
            <v>21.76</v>
          </cell>
          <cell r="Q880">
            <v>5.4482999999999997</v>
          </cell>
        </row>
        <row r="881">
          <cell r="K881">
            <v>20.85</v>
          </cell>
          <cell r="Q881">
            <v>5.4732000000000003</v>
          </cell>
        </row>
        <row r="882">
          <cell r="K882">
            <v>21.82</v>
          </cell>
          <cell r="Q882">
            <v>5.3686999999999996</v>
          </cell>
        </row>
        <row r="883">
          <cell r="K883">
            <v>21.51</v>
          </cell>
          <cell r="Q883">
            <v>5.3487999999999998</v>
          </cell>
        </row>
        <row r="884">
          <cell r="K884">
            <v>21.55</v>
          </cell>
          <cell r="Q884">
            <v>5.4109999999999996</v>
          </cell>
        </row>
        <row r="885">
          <cell r="K885">
            <v>21.5</v>
          </cell>
          <cell r="Q885">
            <v>5.1847000000000003</v>
          </cell>
        </row>
        <row r="886">
          <cell r="K886">
            <v>20.99</v>
          </cell>
          <cell r="Q886">
            <v>5.4259000000000004</v>
          </cell>
        </row>
        <row r="887">
          <cell r="K887">
            <v>21.1</v>
          </cell>
          <cell r="Q887">
            <v>5.3487999999999998</v>
          </cell>
        </row>
        <row r="888">
          <cell r="K888">
            <v>21</v>
          </cell>
          <cell r="Q888">
            <v>5.3587999999999996</v>
          </cell>
        </row>
        <row r="889">
          <cell r="K889">
            <v>21.51</v>
          </cell>
          <cell r="Q889">
            <v>5.3464</v>
          </cell>
        </row>
        <row r="890">
          <cell r="K890">
            <v>21.67</v>
          </cell>
          <cell r="Q890">
            <v>5.2195</v>
          </cell>
        </row>
        <row r="891">
          <cell r="K891">
            <v>21.78</v>
          </cell>
          <cell r="Q891">
            <v>5.2469000000000001</v>
          </cell>
        </row>
        <row r="892">
          <cell r="K892">
            <v>21.87</v>
          </cell>
          <cell r="Q892">
            <v>5.2220000000000004</v>
          </cell>
        </row>
        <row r="893">
          <cell r="K893">
            <v>21.68</v>
          </cell>
          <cell r="Q893">
            <v>5.3487999999999998</v>
          </cell>
        </row>
        <row r="894">
          <cell r="K894">
            <v>22.43</v>
          </cell>
          <cell r="Q894">
            <v>5.3886000000000003</v>
          </cell>
        </row>
        <row r="895">
          <cell r="K895">
            <v>22.16</v>
          </cell>
          <cell r="Q895">
            <v>5.4160000000000004</v>
          </cell>
        </row>
        <row r="896">
          <cell r="K896">
            <v>22.01</v>
          </cell>
          <cell r="Q896">
            <v>5.4383999999999997</v>
          </cell>
        </row>
        <row r="897">
          <cell r="K897">
            <v>22.31</v>
          </cell>
          <cell r="Q897">
            <v>5.3910999999999998</v>
          </cell>
        </row>
        <row r="898">
          <cell r="K898">
            <v>21.98</v>
          </cell>
          <cell r="Q898">
            <v>5.5776000000000003</v>
          </cell>
        </row>
        <row r="899">
          <cell r="K899">
            <v>22.66</v>
          </cell>
          <cell r="Q899">
            <v>5.5105000000000004</v>
          </cell>
        </row>
        <row r="900">
          <cell r="K900">
            <v>22.79</v>
          </cell>
          <cell r="Q900">
            <v>5.4732000000000003</v>
          </cell>
        </row>
        <row r="901">
          <cell r="K901">
            <v>22.79</v>
          </cell>
          <cell r="Q901">
            <v>5.5477999999999996</v>
          </cell>
        </row>
        <row r="902">
          <cell r="K902">
            <v>22.84</v>
          </cell>
          <cell r="Q902">
            <v>5.4657</v>
          </cell>
        </row>
        <row r="903">
          <cell r="K903">
            <v>22.68</v>
          </cell>
          <cell r="Q903">
            <v>5.6348000000000003</v>
          </cell>
        </row>
        <row r="904">
          <cell r="K904">
            <v>22.91</v>
          </cell>
          <cell r="Q904">
            <v>5.6670999999999996</v>
          </cell>
        </row>
        <row r="905">
          <cell r="K905">
            <v>22.91</v>
          </cell>
          <cell r="Q905">
            <v>5.6670999999999996</v>
          </cell>
        </row>
        <row r="906">
          <cell r="K906">
            <v>23.18</v>
          </cell>
          <cell r="Q906">
            <v>5.6795999999999998</v>
          </cell>
        </row>
        <row r="907">
          <cell r="K907">
            <v>22.46</v>
          </cell>
          <cell r="Q907">
            <v>5.2873000000000001</v>
          </cell>
        </row>
        <row r="908">
          <cell r="K908">
            <v>22.55</v>
          </cell>
          <cell r="Q908">
            <v>5.3409000000000004</v>
          </cell>
        </row>
        <row r="909">
          <cell r="K909">
            <v>22.5</v>
          </cell>
          <cell r="Q909">
            <v>5.3409000000000004</v>
          </cell>
        </row>
        <row r="910">
          <cell r="K910">
            <v>22.07</v>
          </cell>
          <cell r="Q910">
            <v>5.4038000000000004</v>
          </cell>
        </row>
        <row r="911">
          <cell r="K911">
            <v>21.86</v>
          </cell>
          <cell r="Q911">
            <v>5.2359999999999998</v>
          </cell>
        </row>
        <row r="912">
          <cell r="K912">
            <v>22.63</v>
          </cell>
          <cell r="Q912">
            <v>5.2569999999999997</v>
          </cell>
        </row>
        <row r="913">
          <cell r="K913">
            <v>22.94</v>
          </cell>
          <cell r="Q913">
            <v>5.2453000000000003</v>
          </cell>
        </row>
        <row r="914">
          <cell r="K914">
            <v>22.53</v>
          </cell>
          <cell r="Q914">
            <v>5.1451000000000002</v>
          </cell>
        </row>
        <row r="915">
          <cell r="K915">
            <v>22.44</v>
          </cell>
          <cell r="Q915">
            <v>5.0960999999999999</v>
          </cell>
        </row>
        <row r="916">
          <cell r="K916">
            <v>22.7</v>
          </cell>
          <cell r="Q916">
            <v>5.2755999999999998</v>
          </cell>
        </row>
        <row r="917">
          <cell r="K917">
            <v>22.1</v>
          </cell>
          <cell r="Q917">
            <v>5.3479000000000001</v>
          </cell>
        </row>
        <row r="918">
          <cell r="K918">
            <v>22.08</v>
          </cell>
          <cell r="Q918">
            <v>5.2523</v>
          </cell>
        </row>
        <row r="919">
          <cell r="K919">
            <v>22.23</v>
          </cell>
          <cell r="Q919">
            <v>5.2313000000000001</v>
          </cell>
        </row>
        <row r="920">
          <cell r="K920">
            <v>22.55</v>
          </cell>
          <cell r="Q920">
            <v>5.2919</v>
          </cell>
        </row>
        <row r="921">
          <cell r="K921">
            <v>21.42</v>
          </cell>
          <cell r="Q921">
            <v>5.1520999999999999</v>
          </cell>
        </row>
        <row r="922">
          <cell r="K922">
            <v>21.29</v>
          </cell>
          <cell r="Q922">
            <v>5.1474000000000002</v>
          </cell>
        </row>
        <row r="923">
          <cell r="K923">
            <v>21</v>
          </cell>
          <cell r="Q923">
            <v>5.1824000000000003</v>
          </cell>
        </row>
        <row r="924">
          <cell r="K924">
            <v>21.31</v>
          </cell>
          <cell r="Q924">
            <v>5.2569999999999997</v>
          </cell>
        </row>
        <row r="925">
          <cell r="K925">
            <v>20.82</v>
          </cell>
          <cell r="Q925">
            <v>4.9935</v>
          </cell>
        </row>
        <row r="926">
          <cell r="K926">
            <v>20.73</v>
          </cell>
          <cell r="Q926">
            <v>4.9631999999999996</v>
          </cell>
        </row>
        <row r="927">
          <cell r="K927">
            <v>21.09</v>
          </cell>
          <cell r="Q927">
            <v>4.8956</v>
          </cell>
        </row>
        <row r="928">
          <cell r="K928">
            <v>21.58</v>
          </cell>
          <cell r="Q928">
            <v>4.9679000000000002</v>
          </cell>
        </row>
        <row r="929">
          <cell r="K929">
            <v>21.11</v>
          </cell>
          <cell r="Q929">
            <v>4.8536999999999999</v>
          </cell>
        </row>
        <row r="930">
          <cell r="K930">
            <v>21.29</v>
          </cell>
          <cell r="Q930">
            <v>4.8327</v>
          </cell>
        </row>
        <row r="931">
          <cell r="K931">
            <v>20.96</v>
          </cell>
          <cell r="Q931">
            <v>4.9165999999999999</v>
          </cell>
        </row>
        <row r="932">
          <cell r="K932">
            <v>20.45</v>
          </cell>
          <cell r="Q932">
            <v>5.0308000000000002</v>
          </cell>
        </row>
        <row r="933">
          <cell r="K933">
            <v>20.25</v>
          </cell>
          <cell r="Q933">
            <v>4.9212999999999996</v>
          </cell>
        </row>
        <row r="934">
          <cell r="K934">
            <v>20.440000000000001</v>
          </cell>
          <cell r="Q934">
            <v>4.9631999999999996</v>
          </cell>
        </row>
        <row r="935">
          <cell r="K935">
            <v>20.86</v>
          </cell>
          <cell r="Q935">
            <v>4.8863000000000003</v>
          </cell>
        </row>
        <row r="936">
          <cell r="K936">
            <v>21.18</v>
          </cell>
          <cell r="Q936">
            <v>4.7674000000000003</v>
          </cell>
        </row>
        <row r="937">
          <cell r="K937">
            <v>21.09</v>
          </cell>
          <cell r="Q937">
            <v>4.7207999999999997</v>
          </cell>
        </row>
        <row r="938">
          <cell r="K938">
            <v>21.59</v>
          </cell>
          <cell r="Q938">
            <v>4.7651000000000003</v>
          </cell>
        </row>
        <row r="939">
          <cell r="K939">
            <v>21.5</v>
          </cell>
          <cell r="Q939">
            <v>4.8630000000000004</v>
          </cell>
        </row>
        <row r="940">
          <cell r="K940">
            <v>20.95</v>
          </cell>
          <cell r="Q940">
            <v>4.9375999999999998</v>
          </cell>
        </row>
        <row r="941">
          <cell r="K941">
            <v>20.95</v>
          </cell>
          <cell r="Q941">
            <v>4.9165999999999999</v>
          </cell>
        </row>
        <row r="942">
          <cell r="K942">
            <v>20.72</v>
          </cell>
          <cell r="Q942">
            <v>5.0331999999999999</v>
          </cell>
        </row>
        <row r="943">
          <cell r="K943">
            <v>21.43</v>
          </cell>
          <cell r="Q943">
            <v>5.0122</v>
          </cell>
        </row>
        <row r="944">
          <cell r="K944">
            <v>21.31</v>
          </cell>
          <cell r="Q944">
            <v>4.8840000000000003</v>
          </cell>
        </row>
        <row r="945">
          <cell r="K945">
            <v>21.53</v>
          </cell>
          <cell r="Q945">
            <v>4.8840000000000003</v>
          </cell>
        </row>
        <row r="946">
          <cell r="K946">
            <v>21.5</v>
          </cell>
          <cell r="Q946">
            <v>4.8304</v>
          </cell>
        </row>
        <row r="947">
          <cell r="K947">
            <v>21.25</v>
          </cell>
          <cell r="Q947">
            <v>4.9958999999999998</v>
          </cell>
        </row>
        <row r="948">
          <cell r="K948">
            <v>22.22</v>
          </cell>
          <cell r="Q948">
            <v>4.9679000000000002</v>
          </cell>
        </row>
        <row r="949">
          <cell r="K949">
            <v>22.86</v>
          </cell>
          <cell r="Q949">
            <v>5.0191999999999997</v>
          </cell>
        </row>
        <row r="950">
          <cell r="K950">
            <v>22.75</v>
          </cell>
          <cell r="Q950">
            <v>5.0122</v>
          </cell>
        </row>
        <row r="951">
          <cell r="K951">
            <v>23.52</v>
          </cell>
          <cell r="Q951">
            <v>4.9539</v>
          </cell>
        </row>
        <row r="952">
          <cell r="K952">
            <v>23.08</v>
          </cell>
          <cell r="Q952">
            <v>5.18</v>
          </cell>
        </row>
        <row r="953">
          <cell r="K953">
            <v>22.9</v>
          </cell>
          <cell r="Q953">
            <v>5.3292000000000002</v>
          </cell>
        </row>
        <row r="954">
          <cell r="K954">
            <v>23.01</v>
          </cell>
          <cell r="Q954">
            <v>5.3036000000000003</v>
          </cell>
        </row>
        <row r="955">
          <cell r="K955">
            <v>23.19</v>
          </cell>
          <cell r="Q955">
            <v>5.4831000000000003</v>
          </cell>
        </row>
        <row r="956">
          <cell r="K956">
            <v>23.06</v>
          </cell>
          <cell r="Q956">
            <v>5.3804999999999996</v>
          </cell>
        </row>
        <row r="957">
          <cell r="K957">
            <v>22.77</v>
          </cell>
          <cell r="Q957">
            <v>5.3385999999999996</v>
          </cell>
        </row>
        <row r="958">
          <cell r="K958">
            <v>22.56</v>
          </cell>
          <cell r="Q958">
            <v>5.3642000000000003</v>
          </cell>
        </row>
        <row r="959">
          <cell r="K959">
            <v>22.66</v>
          </cell>
          <cell r="Q959">
            <v>5.4062000000000001</v>
          </cell>
        </row>
        <row r="960">
          <cell r="K960">
            <v>22.3</v>
          </cell>
          <cell r="Q960">
            <v>5.3758999999999997</v>
          </cell>
        </row>
        <row r="961">
          <cell r="K961">
            <v>22.7</v>
          </cell>
          <cell r="Q961">
            <v>5.3083</v>
          </cell>
        </row>
        <row r="962">
          <cell r="K962">
            <v>22.21</v>
          </cell>
          <cell r="Q962">
            <v>5.2592999999999996</v>
          </cell>
        </row>
        <row r="963">
          <cell r="K963">
            <v>22.15</v>
          </cell>
          <cell r="Q963">
            <v>5.2826000000000004</v>
          </cell>
        </row>
        <row r="964">
          <cell r="K964">
            <v>22.34</v>
          </cell>
          <cell r="Q964">
            <v>5.1986999999999997</v>
          </cell>
        </row>
        <row r="965">
          <cell r="K965">
            <v>22.64</v>
          </cell>
          <cell r="Q965">
            <v>5.2919</v>
          </cell>
        </row>
        <row r="966">
          <cell r="K966">
            <v>21.93</v>
          </cell>
          <cell r="Q966">
            <v>5.1776999999999997</v>
          </cell>
        </row>
        <row r="967">
          <cell r="K967">
            <v>21.55</v>
          </cell>
          <cell r="Q967">
            <v>5.1637000000000004</v>
          </cell>
        </row>
        <row r="968">
          <cell r="K968">
            <v>21.19</v>
          </cell>
          <cell r="Q968">
            <v>5.2080000000000002</v>
          </cell>
        </row>
        <row r="969">
          <cell r="K969">
            <v>19.93</v>
          </cell>
          <cell r="Q969">
            <v>5.2779999999999996</v>
          </cell>
        </row>
        <row r="970">
          <cell r="K970">
            <v>20.07</v>
          </cell>
          <cell r="Q970">
            <v>5.1124000000000001</v>
          </cell>
        </row>
        <row r="971">
          <cell r="K971">
            <v>19.260000000000002</v>
          </cell>
          <cell r="Q971">
            <v>4.8545999999999996</v>
          </cell>
        </row>
        <row r="972">
          <cell r="K972">
            <v>19.170000000000002</v>
          </cell>
          <cell r="Q972">
            <v>4.7735000000000003</v>
          </cell>
        </row>
        <row r="973">
          <cell r="K973">
            <v>19.16</v>
          </cell>
          <cell r="Q973">
            <v>4.4897</v>
          </cell>
        </row>
        <row r="974">
          <cell r="K974">
            <v>19.350000000000001</v>
          </cell>
          <cell r="Q974">
            <v>4.5212000000000003</v>
          </cell>
        </row>
        <row r="975">
          <cell r="K975">
            <v>19.61</v>
          </cell>
          <cell r="Q975">
            <v>4.3387000000000002</v>
          </cell>
        </row>
        <row r="976">
          <cell r="K976">
            <v>19.010000000000002</v>
          </cell>
          <cell r="Q976">
            <v>4.3183999999999996</v>
          </cell>
        </row>
        <row r="977">
          <cell r="K977">
            <v>18.96</v>
          </cell>
          <cell r="Q977">
            <v>4.3162000000000003</v>
          </cell>
        </row>
        <row r="978">
          <cell r="K978">
            <v>18.100000000000001</v>
          </cell>
          <cell r="Q978">
            <v>4.359</v>
          </cell>
        </row>
        <row r="979">
          <cell r="K979">
            <v>18.75</v>
          </cell>
          <cell r="Q979">
            <v>4.4176000000000002</v>
          </cell>
        </row>
        <row r="980">
          <cell r="K980">
            <v>20.07</v>
          </cell>
          <cell r="Q980">
            <v>4.2824</v>
          </cell>
        </row>
        <row r="981">
          <cell r="K981">
            <v>19.75</v>
          </cell>
          <cell r="Q981">
            <v>4.2710999999999997</v>
          </cell>
        </row>
        <row r="982">
          <cell r="K982">
            <v>19.690000000000001</v>
          </cell>
          <cell r="Q982">
            <v>4.0773999999999999</v>
          </cell>
        </row>
        <row r="983">
          <cell r="K983">
            <v>19.95</v>
          </cell>
          <cell r="Q983">
            <v>4.2237999999999998</v>
          </cell>
        </row>
        <row r="984">
          <cell r="K984">
            <v>20.47</v>
          </cell>
          <cell r="Q984">
            <v>4.5212000000000003</v>
          </cell>
        </row>
        <row r="985">
          <cell r="K985">
            <v>20.62</v>
          </cell>
          <cell r="Q985">
            <v>4.4490999999999996</v>
          </cell>
        </row>
        <row r="986">
          <cell r="K986">
            <v>18.77</v>
          </cell>
          <cell r="Q986">
            <v>4.4356</v>
          </cell>
        </row>
        <row r="987">
          <cell r="K987">
            <v>20.309999999999999</v>
          </cell>
          <cell r="Q987">
            <v>4.4942000000000002</v>
          </cell>
        </row>
        <row r="988">
          <cell r="K988">
            <v>19.86</v>
          </cell>
          <cell r="Q988">
            <v>4.6113</v>
          </cell>
        </row>
        <row r="989">
          <cell r="K989">
            <v>19.489999999999998</v>
          </cell>
          <cell r="Q989">
            <v>4.6451000000000002</v>
          </cell>
        </row>
        <row r="990">
          <cell r="K990">
            <v>19.48</v>
          </cell>
          <cell r="Q990">
            <v>4.2282999999999999</v>
          </cell>
        </row>
        <row r="991">
          <cell r="K991">
            <v>18.3</v>
          </cell>
          <cell r="Q991">
            <v>4.5753000000000004</v>
          </cell>
        </row>
        <row r="992">
          <cell r="K992">
            <v>16.78</v>
          </cell>
          <cell r="Q992">
            <v>4.4739000000000004</v>
          </cell>
        </row>
        <row r="993">
          <cell r="K993">
            <v>16.88</v>
          </cell>
          <cell r="Q993">
            <v>4.3905000000000003</v>
          </cell>
        </row>
        <row r="994">
          <cell r="K994">
            <v>16.21</v>
          </cell>
          <cell r="Q994">
            <v>4.3883000000000001</v>
          </cell>
        </row>
        <row r="995">
          <cell r="K995">
            <v>16.68</v>
          </cell>
          <cell r="Q995">
            <v>4.1224999999999996</v>
          </cell>
        </row>
        <row r="996">
          <cell r="K996">
            <v>18.86</v>
          </cell>
          <cell r="Q996">
            <v>3.78</v>
          </cell>
        </row>
        <row r="997">
          <cell r="K997">
            <v>17.690000000000001</v>
          </cell>
          <cell r="Q997">
            <v>3.8026</v>
          </cell>
        </row>
        <row r="998">
          <cell r="K998">
            <v>15.95</v>
          </cell>
          <cell r="Q998">
            <v>3.6516000000000002</v>
          </cell>
        </row>
        <row r="999">
          <cell r="K999">
            <v>16.989999999999998</v>
          </cell>
          <cell r="Q999">
            <v>3.7574999999999998</v>
          </cell>
        </row>
        <row r="1000">
          <cell r="K1000">
            <v>17.02</v>
          </cell>
          <cell r="Q1000">
            <v>4.2485999999999997</v>
          </cell>
        </row>
        <row r="1001">
          <cell r="K1001">
            <v>18.16</v>
          </cell>
          <cell r="Q1001">
            <v>3.9849999999999999</v>
          </cell>
        </row>
        <row r="1002">
          <cell r="K1002">
            <v>17.690000000000001</v>
          </cell>
          <cell r="Q1002">
            <v>3.5931000000000002</v>
          </cell>
        </row>
        <row r="1003">
          <cell r="K1003">
            <v>17.170000000000002</v>
          </cell>
          <cell r="Q1003">
            <v>3.8273999999999999</v>
          </cell>
        </row>
        <row r="1004">
          <cell r="K1004">
            <v>16.95</v>
          </cell>
          <cell r="Q1004">
            <v>3.8340999999999998</v>
          </cell>
        </row>
        <row r="1005">
          <cell r="K1005">
            <v>16.2</v>
          </cell>
          <cell r="Q1005">
            <v>4.0909000000000004</v>
          </cell>
        </row>
        <row r="1006">
          <cell r="K1006">
            <v>15.77</v>
          </cell>
          <cell r="Q1006">
            <v>3.9849999999999999</v>
          </cell>
        </row>
        <row r="1007">
          <cell r="K1007">
            <v>17.62</v>
          </cell>
          <cell r="Q1007">
            <v>3.8679000000000001</v>
          </cell>
        </row>
        <row r="1008">
          <cell r="K1008">
            <v>17.29</v>
          </cell>
          <cell r="Q1008">
            <v>3.8182999999999998</v>
          </cell>
        </row>
        <row r="1009">
          <cell r="K1009">
            <v>18.32</v>
          </cell>
          <cell r="Q1009">
            <v>3.6494</v>
          </cell>
        </row>
        <row r="1010">
          <cell r="K1010">
            <v>18.29</v>
          </cell>
          <cell r="Q1010">
            <v>3.5525000000000002</v>
          </cell>
        </row>
        <row r="1011">
          <cell r="K1011">
            <v>18.329999999999998</v>
          </cell>
          <cell r="Q1011">
            <v>3.9693000000000001</v>
          </cell>
        </row>
        <row r="1012">
          <cell r="K1012">
            <v>18.899999999999999</v>
          </cell>
          <cell r="Q1012">
            <v>3.8948999999999998</v>
          </cell>
        </row>
        <row r="1013">
          <cell r="K1013">
            <v>18.760000000000002</v>
          </cell>
          <cell r="Q1013">
            <v>4.1269999999999998</v>
          </cell>
        </row>
        <row r="1014">
          <cell r="K1014">
            <v>16.850000000000001</v>
          </cell>
          <cell r="Q1014">
            <v>4.1201999999999996</v>
          </cell>
        </row>
        <row r="1015">
          <cell r="K1015">
            <v>17.53</v>
          </cell>
          <cell r="Q1015">
            <v>4.1292</v>
          </cell>
        </row>
        <row r="1016">
          <cell r="K1016">
            <v>17.559999999999999</v>
          </cell>
          <cell r="Q1016">
            <v>4.2576000000000001</v>
          </cell>
        </row>
        <row r="1017">
          <cell r="K1017">
            <v>17.29</v>
          </cell>
          <cell r="Q1017">
            <v>4.2260999999999997</v>
          </cell>
        </row>
        <row r="1018">
          <cell r="K1018">
            <v>16.47</v>
          </cell>
          <cell r="Q1018">
            <v>3.7957999999999998</v>
          </cell>
        </row>
        <row r="1019">
          <cell r="K1019">
            <v>17.72</v>
          </cell>
          <cell r="Q1019">
            <v>3.9489999999999998</v>
          </cell>
        </row>
        <row r="1020">
          <cell r="K1020">
            <v>16.899999999999999</v>
          </cell>
          <cell r="Q1020">
            <v>3.9558</v>
          </cell>
        </row>
        <row r="1021">
          <cell r="K1021">
            <v>16.41</v>
          </cell>
          <cell r="Q1021">
            <v>3.8948999999999998</v>
          </cell>
        </row>
        <row r="1022">
          <cell r="K1022">
            <v>17.02</v>
          </cell>
          <cell r="Q1022">
            <v>3.7101999999999999</v>
          </cell>
        </row>
        <row r="1023">
          <cell r="K1023">
            <v>16</v>
          </cell>
          <cell r="Q1023">
            <v>3.9918</v>
          </cell>
        </row>
        <row r="1024">
          <cell r="K1024">
            <v>15.4</v>
          </cell>
          <cell r="Q1024">
            <v>3.8071000000000002</v>
          </cell>
        </row>
        <row r="1025">
          <cell r="K1025">
            <v>16.38</v>
          </cell>
          <cell r="Q1025">
            <v>3.6966999999999999</v>
          </cell>
        </row>
        <row r="1026">
          <cell r="K1026">
            <v>16.64</v>
          </cell>
          <cell r="Q1026">
            <v>3.8340999999999998</v>
          </cell>
        </row>
        <row r="1027">
          <cell r="K1027">
            <v>15.98</v>
          </cell>
          <cell r="Q1027">
            <v>3.6042999999999998</v>
          </cell>
        </row>
        <row r="1028">
          <cell r="K1028">
            <v>16.14</v>
          </cell>
          <cell r="Q1028">
            <v>3.4691999999999998</v>
          </cell>
        </row>
        <row r="1029">
          <cell r="K1029">
            <v>16.09</v>
          </cell>
          <cell r="Q1029">
            <v>3.6899000000000002</v>
          </cell>
        </row>
        <row r="1030">
          <cell r="K1030">
            <v>15.47</v>
          </cell>
          <cell r="Q1030">
            <v>3.7484999999999999</v>
          </cell>
        </row>
        <row r="1031">
          <cell r="K1031">
            <v>15.79</v>
          </cell>
          <cell r="Q1031">
            <v>3.5998000000000001</v>
          </cell>
        </row>
        <row r="1032">
          <cell r="K1032">
            <v>16.13</v>
          </cell>
          <cell r="Q1032">
            <v>3.6358999999999999</v>
          </cell>
        </row>
        <row r="1033">
          <cell r="K1033">
            <v>15.44</v>
          </cell>
          <cell r="Q1033">
            <v>3.6246</v>
          </cell>
        </row>
        <row r="1034">
          <cell r="K1034">
            <v>16.32</v>
          </cell>
          <cell r="Q1034">
            <v>3.4340000000000002</v>
          </cell>
        </row>
        <row r="1035">
          <cell r="K1035">
            <v>17.04</v>
          </cell>
          <cell r="Q1035">
            <v>3.5049999999999999</v>
          </cell>
        </row>
        <row r="1036">
          <cell r="K1036">
            <v>16.940000000000001</v>
          </cell>
          <cell r="Q1036">
            <v>3.5804999999999998</v>
          </cell>
        </row>
        <row r="1037">
          <cell r="K1037">
            <v>17.39</v>
          </cell>
          <cell r="Q1037">
            <v>3.4272999999999998</v>
          </cell>
        </row>
        <row r="1038">
          <cell r="K1038">
            <v>16.46</v>
          </cell>
          <cell r="Q1038">
            <v>3.6227</v>
          </cell>
        </row>
        <row r="1039">
          <cell r="K1039">
            <v>16.84</v>
          </cell>
          <cell r="Q1039">
            <v>3.7825000000000002</v>
          </cell>
        </row>
        <row r="1040">
          <cell r="K1040">
            <v>16.45</v>
          </cell>
          <cell r="Q1040">
            <v>3.7603</v>
          </cell>
        </row>
        <row r="1041">
          <cell r="K1041">
            <v>17.27</v>
          </cell>
          <cell r="Q1041">
            <v>3.8601999999999999</v>
          </cell>
        </row>
        <row r="1042">
          <cell r="K1042">
            <v>16.739999999999998</v>
          </cell>
          <cell r="Q1042">
            <v>3.6537999999999999</v>
          </cell>
        </row>
        <row r="1043">
          <cell r="K1043">
            <v>16.61</v>
          </cell>
          <cell r="Q1043">
            <v>3.7381000000000002</v>
          </cell>
        </row>
        <row r="1044">
          <cell r="K1044">
            <v>17.78</v>
          </cell>
          <cell r="Q1044">
            <v>3.6515</v>
          </cell>
        </row>
        <row r="1045">
          <cell r="K1045">
            <v>17.52</v>
          </cell>
          <cell r="Q1045">
            <v>3.8336000000000001</v>
          </cell>
        </row>
        <row r="1046">
          <cell r="K1046">
            <v>17.3</v>
          </cell>
          <cell r="Q1046">
            <v>3.7159</v>
          </cell>
        </row>
        <row r="1047">
          <cell r="K1047">
            <v>17.32</v>
          </cell>
          <cell r="Q1047">
            <v>3.6871</v>
          </cell>
        </row>
        <row r="1048">
          <cell r="K1048">
            <v>17.43</v>
          </cell>
          <cell r="Q1048">
            <v>3.9468000000000001</v>
          </cell>
        </row>
        <row r="1049">
          <cell r="K1049">
            <v>17.22</v>
          </cell>
          <cell r="Q1049">
            <v>3.8891</v>
          </cell>
        </row>
        <row r="1050">
          <cell r="K1050">
            <v>17.829999999999998</v>
          </cell>
          <cell r="Q1050">
            <v>3.8401999999999998</v>
          </cell>
        </row>
        <row r="1051">
          <cell r="K1051">
            <v>17.73</v>
          </cell>
          <cell r="Q1051">
            <v>3.8447</v>
          </cell>
        </row>
        <row r="1052">
          <cell r="K1052">
            <v>18.41</v>
          </cell>
          <cell r="Q1052">
            <v>3.8691</v>
          </cell>
        </row>
        <row r="1053">
          <cell r="K1053">
            <v>18.09</v>
          </cell>
          <cell r="Q1053">
            <v>3.8224999999999998</v>
          </cell>
        </row>
        <row r="1054">
          <cell r="K1054">
            <v>18.39</v>
          </cell>
          <cell r="Q1054">
            <v>3.9579</v>
          </cell>
        </row>
        <row r="1055">
          <cell r="K1055">
            <v>17.649999999999999</v>
          </cell>
          <cell r="Q1055">
            <v>3.9357000000000002</v>
          </cell>
        </row>
        <row r="1056">
          <cell r="K1056">
            <v>17.62</v>
          </cell>
          <cell r="Q1056">
            <v>4.0865999999999998</v>
          </cell>
        </row>
        <row r="1057">
          <cell r="K1057">
            <v>17.36</v>
          </cell>
          <cell r="Q1057">
            <v>4.0156000000000001</v>
          </cell>
        </row>
        <row r="1058">
          <cell r="K1058">
            <v>17.05</v>
          </cell>
          <cell r="Q1058">
            <v>4.0822000000000003</v>
          </cell>
        </row>
        <row r="1059">
          <cell r="K1059">
            <v>17.14</v>
          </cell>
          <cell r="Q1059">
            <v>3.9178999999999999</v>
          </cell>
        </row>
        <row r="1060">
          <cell r="K1060">
            <v>16.36</v>
          </cell>
          <cell r="Q1060">
            <v>3.9112</v>
          </cell>
        </row>
        <row r="1061">
          <cell r="K1061">
            <v>16.53</v>
          </cell>
          <cell r="Q1061">
            <v>3.8534999999999999</v>
          </cell>
        </row>
        <row r="1062">
          <cell r="K1062">
            <v>16.91</v>
          </cell>
          <cell r="Q1062">
            <v>3.7847</v>
          </cell>
        </row>
        <row r="1063">
          <cell r="K1063">
            <v>16.100000000000001</v>
          </cell>
          <cell r="Q1063">
            <v>3.8047</v>
          </cell>
        </row>
        <row r="1064">
          <cell r="K1064">
            <v>16.89</v>
          </cell>
          <cell r="Q1064">
            <v>3.6316000000000002</v>
          </cell>
        </row>
        <row r="1065">
          <cell r="K1065">
            <v>16.649999999999999</v>
          </cell>
          <cell r="Q1065">
            <v>3.6692999999999998</v>
          </cell>
        </row>
        <row r="1066">
          <cell r="K1066">
            <v>16.78</v>
          </cell>
          <cell r="Q1066">
            <v>3.7536</v>
          </cell>
        </row>
        <row r="1067">
          <cell r="K1067">
            <v>16.96</v>
          </cell>
          <cell r="Q1067">
            <v>3.5737999999999999</v>
          </cell>
        </row>
        <row r="1068">
          <cell r="K1068">
            <v>17.28</v>
          </cell>
          <cell r="Q1068">
            <v>3.7492000000000001</v>
          </cell>
        </row>
        <row r="1069">
          <cell r="K1069">
            <v>17.84</v>
          </cell>
          <cell r="Q1069">
            <v>3.6959</v>
          </cell>
        </row>
        <row r="1070">
          <cell r="K1070">
            <v>17.59</v>
          </cell>
          <cell r="Q1070">
            <v>3.7248000000000001</v>
          </cell>
        </row>
        <row r="1071">
          <cell r="K1071">
            <v>16.829999999999998</v>
          </cell>
          <cell r="Q1071">
            <v>3.7646999999999999</v>
          </cell>
        </row>
        <row r="1072">
          <cell r="K1072">
            <v>16.899999999999999</v>
          </cell>
          <cell r="Q1072">
            <v>3.8357999999999999</v>
          </cell>
        </row>
        <row r="1073">
          <cell r="K1073">
            <v>17.05</v>
          </cell>
          <cell r="Q1073">
            <v>3.9601000000000002</v>
          </cell>
        </row>
        <row r="1074">
          <cell r="K1074">
            <v>17.21</v>
          </cell>
          <cell r="Q1074">
            <v>3.9045999999999998</v>
          </cell>
        </row>
        <row r="1075">
          <cell r="K1075">
            <v>17.62</v>
          </cell>
          <cell r="Q1075">
            <v>3.7359</v>
          </cell>
        </row>
        <row r="1076">
          <cell r="K1076">
            <v>17.97</v>
          </cell>
          <cell r="Q1076">
            <v>3.7513999999999998</v>
          </cell>
        </row>
        <row r="1077">
          <cell r="K1077">
            <v>18.05</v>
          </cell>
          <cell r="Q1077">
            <v>3.7847</v>
          </cell>
        </row>
        <row r="1078">
          <cell r="K1078">
            <v>17.579999999999998</v>
          </cell>
          <cell r="Q1078">
            <v>3.8201999999999998</v>
          </cell>
        </row>
        <row r="1079">
          <cell r="K1079">
            <v>17.8</v>
          </cell>
          <cell r="Q1079">
            <v>3.9112</v>
          </cell>
        </row>
        <row r="1080">
          <cell r="K1080">
            <v>17.55</v>
          </cell>
          <cell r="Q1080">
            <v>3.9889000000000001</v>
          </cell>
        </row>
        <row r="1081">
          <cell r="K1081">
            <v>17.72</v>
          </cell>
          <cell r="Q1081">
            <v>4.0067000000000004</v>
          </cell>
        </row>
        <row r="1082">
          <cell r="K1082">
            <v>16.96</v>
          </cell>
          <cell r="Q1082">
            <v>3.9024000000000001</v>
          </cell>
        </row>
        <row r="1083">
          <cell r="K1083">
            <v>17.239999999999998</v>
          </cell>
          <cell r="Q1083">
            <v>3.9512</v>
          </cell>
        </row>
        <row r="1084">
          <cell r="K1084">
            <v>16.829999999999998</v>
          </cell>
          <cell r="Q1084">
            <v>3.8957000000000002</v>
          </cell>
        </row>
        <row r="1085">
          <cell r="K1085">
            <v>16.559999999999999</v>
          </cell>
          <cell r="Q1085">
            <v>3.9333999999999998</v>
          </cell>
        </row>
        <row r="1086">
          <cell r="K1086">
            <v>15.86</v>
          </cell>
          <cell r="Q1086">
            <v>3.7646999999999999</v>
          </cell>
        </row>
        <row r="1087">
          <cell r="K1087">
            <v>16.440000000000001</v>
          </cell>
          <cell r="Q1087">
            <v>3.8269000000000002</v>
          </cell>
        </row>
        <row r="1088">
          <cell r="K1088">
            <v>16.239999999999998</v>
          </cell>
          <cell r="Q1088">
            <v>3.7359</v>
          </cell>
        </row>
        <row r="1089">
          <cell r="K1089">
            <v>15.78</v>
          </cell>
          <cell r="Q1089">
            <v>3.6760000000000002</v>
          </cell>
        </row>
        <row r="1090">
          <cell r="K1090">
            <v>15.54</v>
          </cell>
          <cell r="Q1090">
            <v>3.5206</v>
          </cell>
        </row>
        <row r="1091">
          <cell r="K1091">
            <v>15.2</v>
          </cell>
          <cell r="Q1091">
            <v>3.6493000000000002</v>
          </cell>
        </row>
        <row r="1092">
          <cell r="K1092">
            <v>15.01</v>
          </cell>
          <cell r="Q1092">
            <v>3.6049000000000002</v>
          </cell>
        </row>
        <row r="1093">
          <cell r="K1093">
            <v>14.96</v>
          </cell>
          <cell r="Q1093">
            <v>3.5028000000000001</v>
          </cell>
        </row>
        <row r="1094">
          <cell r="K1094">
            <v>14.53</v>
          </cell>
          <cell r="Q1094">
            <v>3.4495</v>
          </cell>
        </row>
        <row r="1095">
          <cell r="K1095">
            <v>14.47</v>
          </cell>
          <cell r="Q1095">
            <v>3.3304</v>
          </cell>
        </row>
        <row r="1096">
          <cell r="K1096">
            <v>13.85</v>
          </cell>
          <cell r="Q1096">
            <v>3.2888000000000002</v>
          </cell>
        </row>
        <row r="1097">
          <cell r="K1097">
            <v>15.09</v>
          </cell>
          <cell r="Q1097">
            <v>3.2778</v>
          </cell>
        </row>
        <row r="1098">
          <cell r="K1098">
            <v>15.34</v>
          </cell>
          <cell r="Q1098">
            <v>3.1836000000000002</v>
          </cell>
        </row>
        <row r="1099">
          <cell r="K1099">
            <v>15.63</v>
          </cell>
          <cell r="Q1099">
            <v>3.1705000000000001</v>
          </cell>
        </row>
        <row r="1100">
          <cell r="K1100">
            <v>15.56</v>
          </cell>
          <cell r="Q1100">
            <v>3.0346000000000002</v>
          </cell>
        </row>
        <row r="1101">
          <cell r="K1101">
            <v>14.9</v>
          </cell>
          <cell r="Q1101">
            <v>3.3062999999999998</v>
          </cell>
        </row>
        <row r="1102">
          <cell r="K1102">
            <v>15.4</v>
          </cell>
          <cell r="Q1102">
            <v>3.3611</v>
          </cell>
        </row>
        <row r="1103">
          <cell r="K1103">
            <v>15.83</v>
          </cell>
          <cell r="Q1103">
            <v>3.4245999999999999</v>
          </cell>
        </row>
        <row r="1104">
          <cell r="K1104">
            <v>17.37</v>
          </cell>
          <cell r="Q1104">
            <v>3.4093</v>
          </cell>
        </row>
        <row r="1105">
          <cell r="K1105">
            <v>17.100000000000001</v>
          </cell>
          <cell r="Q1105">
            <v>3.2646999999999999</v>
          </cell>
        </row>
        <row r="1106">
          <cell r="K1106">
            <v>18.25</v>
          </cell>
          <cell r="Q1106">
            <v>3.3742000000000001</v>
          </cell>
        </row>
        <row r="1107">
          <cell r="K1107">
            <v>17.91</v>
          </cell>
          <cell r="Q1107">
            <v>3.4685000000000001</v>
          </cell>
        </row>
        <row r="1108">
          <cell r="K1108">
            <v>18.09</v>
          </cell>
          <cell r="Q1108">
            <v>3.8058999999999998</v>
          </cell>
        </row>
        <row r="1109">
          <cell r="K1109">
            <v>18.68</v>
          </cell>
          <cell r="Q1109">
            <v>3.7467000000000001</v>
          </cell>
        </row>
        <row r="1110">
          <cell r="K1110">
            <v>18.010000000000002</v>
          </cell>
          <cell r="Q1110">
            <v>3.9986999999999999</v>
          </cell>
        </row>
        <row r="1111">
          <cell r="K1111">
            <v>17.66</v>
          </cell>
          <cell r="Q1111">
            <v>3.9241999999999999</v>
          </cell>
        </row>
        <row r="1112">
          <cell r="K1112">
            <v>18.07</v>
          </cell>
          <cell r="Q1112">
            <v>3.9636</v>
          </cell>
        </row>
        <row r="1113">
          <cell r="K1113">
            <v>18.579999999999998</v>
          </cell>
          <cell r="Q1113">
            <v>4.0929000000000002</v>
          </cell>
        </row>
        <row r="1114">
          <cell r="K1114">
            <v>18.82</v>
          </cell>
          <cell r="Q1114">
            <v>3.9460999999999999</v>
          </cell>
        </row>
        <row r="1115">
          <cell r="K1115">
            <v>19.29</v>
          </cell>
          <cell r="Q1115">
            <v>3.8694000000000002</v>
          </cell>
        </row>
        <row r="1116">
          <cell r="K1116">
            <v>19.11</v>
          </cell>
          <cell r="Q1116">
            <v>3.9592999999999998</v>
          </cell>
        </row>
        <row r="1117">
          <cell r="K1117">
            <v>18.54</v>
          </cell>
          <cell r="Q1117">
            <v>4.0709999999999997</v>
          </cell>
        </row>
        <row r="1118">
          <cell r="K1118">
            <v>18.57</v>
          </cell>
          <cell r="Q1118">
            <v>4.1235999999999997</v>
          </cell>
        </row>
        <row r="1119">
          <cell r="K1119">
            <v>19.11</v>
          </cell>
          <cell r="Q1119">
            <v>4.2266000000000004</v>
          </cell>
        </row>
        <row r="1120">
          <cell r="K1120">
            <v>19.059999999999999</v>
          </cell>
          <cell r="Q1120">
            <v>4.1871</v>
          </cell>
        </row>
        <row r="1121">
          <cell r="K1121">
            <v>18.87</v>
          </cell>
          <cell r="Q1121">
            <v>4.0621999999999998</v>
          </cell>
        </row>
        <row r="1122">
          <cell r="K1122">
            <v>18.59</v>
          </cell>
          <cell r="Q1122">
            <v>4.0688000000000004</v>
          </cell>
        </row>
        <row r="1123">
          <cell r="K1123">
            <v>19.18</v>
          </cell>
          <cell r="Q1123">
            <v>4.1871</v>
          </cell>
        </row>
        <row r="1124">
          <cell r="K1124">
            <v>19.059999999999999</v>
          </cell>
          <cell r="Q1124">
            <v>4.1761999999999997</v>
          </cell>
        </row>
        <row r="1125">
          <cell r="K1125">
            <v>18.82</v>
          </cell>
          <cell r="Q1125">
            <v>4.1345999999999998</v>
          </cell>
        </row>
        <row r="1126">
          <cell r="K1126">
            <v>19.53</v>
          </cell>
          <cell r="Q1126">
            <v>4.0731999999999999</v>
          </cell>
        </row>
        <row r="1127">
          <cell r="K1127">
            <v>19.350000000000001</v>
          </cell>
          <cell r="Q1127">
            <v>4.2024999999999997</v>
          </cell>
        </row>
        <row r="1128">
          <cell r="K1128">
            <v>19.68</v>
          </cell>
          <cell r="Q1128">
            <v>4.1761999999999997</v>
          </cell>
        </row>
        <row r="1129">
          <cell r="K1129">
            <v>19.79</v>
          </cell>
          <cell r="Q1129">
            <v>4.1235999999999997</v>
          </cell>
        </row>
        <row r="1130">
          <cell r="K1130">
            <v>19.77</v>
          </cell>
          <cell r="Q1130">
            <v>4.2792000000000003</v>
          </cell>
        </row>
        <row r="1131">
          <cell r="K1131">
            <v>19.739999999999998</v>
          </cell>
          <cell r="Q1131">
            <v>4.2397</v>
          </cell>
        </row>
        <row r="1132">
          <cell r="K1132">
            <v>19.600000000000001</v>
          </cell>
          <cell r="Q1132">
            <v>4.3120000000000003</v>
          </cell>
        </row>
        <row r="1133">
          <cell r="K1133">
            <v>19.34</v>
          </cell>
          <cell r="Q1133">
            <v>4.3361000000000001</v>
          </cell>
        </row>
        <row r="1134">
          <cell r="K1134">
            <v>19.34</v>
          </cell>
          <cell r="Q1134">
            <v>4.3316999999999997</v>
          </cell>
        </row>
        <row r="1135">
          <cell r="K1135">
            <v>18.97</v>
          </cell>
          <cell r="Q1135">
            <v>4.3251999999999997</v>
          </cell>
        </row>
        <row r="1136">
          <cell r="K1136">
            <v>19.010000000000002</v>
          </cell>
          <cell r="Q1136">
            <v>4.2945000000000002</v>
          </cell>
        </row>
        <row r="1137">
          <cell r="K1137">
            <v>19.059999999999999</v>
          </cell>
          <cell r="Q1137">
            <v>4.2374999999999998</v>
          </cell>
        </row>
        <row r="1138">
          <cell r="K1138">
            <v>18.420000000000002</v>
          </cell>
          <cell r="Q1138">
            <v>4.2374999999999998</v>
          </cell>
        </row>
        <row r="1139">
          <cell r="K1139">
            <v>18.32</v>
          </cell>
          <cell r="Q1139">
            <v>4.1565000000000003</v>
          </cell>
        </row>
        <row r="1140">
          <cell r="K1140">
            <v>18.559999999999999</v>
          </cell>
          <cell r="Q1140">
            <v>4.1651999999999996</v>
          </cell>
        </row>
        <row r="1141">
          <cell r="K1141">
            <v>18.38</v>
          </cell>
          <cell r="Q1141">
            <v>4.1761999999999997</v>
          </cell>
        </row>
        <row r="1142">
          <cell r="K1142">
            <v>18.07</v>
          </cell>
          <cell r="Q1142">
            <v>4.0359999999999996</v>
          </cell>
        </row>
        <row r="1143">
          <cell r="K1143">
            <v>18.46</v>
          </cell>
          <cell r="Q1143">
            <v>4.0140000000000002</v>
          </cell>
        </row>
        <row r="1144">
          <cell r="K1144">
            <v>18.420000000000002</v>
          </cell>
          <cell r="Q1144">
            <v>4.0666000000000002</v>
          </cell>
        </row>
        <row r="1145">
          <cell r="K1145">
            <v>18.920000000000002</v>
          </cell>
          <cell r="Q1145">
            <v>4.0271999999999997</v>
          </cell>
        </row>
        <row r="1146">
          <cell r="K1146">
            <v>18.97</v>
          </cell>
          <cell r="Q1146">
            <v>3.9592999999999998</v>
          </cell>
        </row>
        <row r="1147">
          <cell r="K1147">
            <v>18.940000000000001</v>
          </cell>
          <cell r="Q1147">
            <v>4.0446999999999997</v>
          </cell>
        </row>
        <row r="1148">
          <cell r="K1148">
            <v>18.57</v>
          </cell>
          <cell r="Q1148">
            <v>4.0359999999999996</v>
          </cell>
        </row>
        <row r="1149">
          <cell r="K1149">
            <v>18.649999999999999</v>
          </cell>
          <cell r="Q1149">
            <v>4.1455000000000002</v>
          </cell>
        </row>
        <row r="1150">
          <cell r="K1150">
            <v>19.07</v>
          </cell>
          <cell r="Q1150">
            <v>4.1565000000000003</v>
          </cell>
        </row>
        <row r="1151">
          <cell r="K1151">
            <v>18.989999999999998</v>
          </cell>
          <cell r="Q1151">
            <v>4.1498999999999997</v>
          </cell>
        </row>
        <row r="1152">
          <cell r="K1152">
            <v>19.21</v>
          </cell>
          <cell r="Q1152">
            <v>4.0688000000000004</v>
          </cell>
        </row>
        <row r="1153">
          <cell r="K1153">
            <v>19.59</v>
          </cell>
          <cell r="Q1153">
            <v>4.0862999999999996</v>
          </cell>
        </row>
        <row r="1154">
          <cell r="K1154">
            <v>19.920000000000002</v>
          </cell>
          <cell r="Q1154">
            <v>4.1783999999999999</v>
          </cell>
        </row>
        <row r="1155">
          <cell r="K1155">
            <v>20.350000000000001</v>
          </cell>
          <cell r="Q1155">
            <v>4.1608000000000001</v>
          </cell>
        </row>
        <row r="1156">
          <cell r="K1156">
            <v>20.34</v>
          </cell>
          <cell r="Q1156">
            <v>4.2089999999999996</v>
          </cell>
        </row>
        <row r="1157">
          <cell r="K1157">
            <v>20.61</v>
          </cell>
          <cell r="Q1157">
            <v>4.2923</v>
          </cell>
        </row>
        <row r="1158">
          <cell r="K1158">
            <v>20.71</v>
          </cell>
          <cell r="Q1158">
            <v>4.3951000000000002</v>
          </cell>
        </row>
        <row r="1159">
          <cell r="K1159">
            <v>20.87</v>
          </cell>
          <cell r="Q1159">
            <v>4.49</v>
          </cell>
        </row>
        <row r="1160">
          <cell r="K1160">
            <v>20.99</v>
          </cell>
          <cell r="Q1160">
            <v>4.4878</v>
          </cell>
        </row>
        <row r="1161">
          <cell r="K1161">
            <v>20.74</v>
          </cell>
          <cell r="Q1161">
            <v>4.5472999999999999</v>
          </cell>
        </row>
        <row r="1162">
          <cell r="K1162">
            <v>20.94</v>
          </cell>
          <cell r="Q1162">
            <v>4.5693999999999999</v>
          </cell>
        </row>
        <row r="1163">
          <cell r="K1163">
            <v>20.85</v>
          </cell>
          <cell r="Q1163">
            <v>4.6047000000000002</v>
          </cell>
        </row>
        <row r="1164">
          <cell r="K1164">
            <v>20.22</v>
          </cell>
          <cell r="Q1164">
            <v>4.6311999999999998</v>
          </cell>
        </row>
        <row r="1165">
          <cell r="K1165">
            <v>19.690000000000001</v>
          </cell>
          <cell r="Q1165">
            <v>4.5759999999999996</v>
          </cell>
        </row>
        <row r="1166">
          <cell r="K1166">
            <v>19.940000000000001</v>
          </cell>
          <cell r="Q1166">
            <v>4.6200999999999999</v>
          </cell>
        </row>
        <row r="1167">
          <cell r="K1167">
            <v>20.25</v>
          </cell>
          <cell r="Q1167">
            <v>4.6002999999999998</v>
          </cell>
        </row>
        <row r="1168">
          <cell r="K1168">
            <v>20.66</v>
          </cell>
          <cell r="Q1168">
            <v>4.4612999999999996</v>
          </cell>
        </row>
        <row r="1169">
          <cell r="K1169">
            <v>19.97</v>
          </cell>
          <cell r="Q1169">
            <v>4.3442999999999996</v>
          </cell>
        </row>
        <row r="1170">
          <cell r="K1170">
            <v>19.87</v>
          </cell>
          <cell r="Q1170">
            <v>4.3994999999999997</v>
          </cell>
        </row>
        <row r="1171">
          <cell r="K1171">
            <v>21.26</v>
          </cell>
          <cell r="Q1171">
            <v>4.4679000000000002</v>
          </cell>
        </row>
        <row r="1172">
          <cell r="K1172">
            <v>21.63</v>
          </cell>
          <cell r="Q1172">
            <v>4.5583999999999998</v>
          </cell>
        </row>
        <row r="1173">
          <cell r="K1173">
            <v>21.24</v>
          </cell>
          <cell r="Q1173">
            <v>4.4061000000000003</v>
          </cell>
        </row>
        <row r="1174">
          <cell r="K1174">
            <v>21.5</v>
          </cell>
          <cell r="Q1174">
            <v>4.3841000000000001</v>
          </cell>
        </row>
        <row r="1175">
          <cell r="K1175">
            <v>21.42</v>
          </cell>
          <cell r="Q1175">
            <v>4.6906999999999996</v>
          </cell>
        </row>
        <row r="1176">
          <cell r="K1176">
            <v>21.74</v>
          </cell>
          <cell r="Q1176">
            <v>4.7724000000000002</v>
          </cell>
        </row>
        <row r="1177">
          <cell r="K1177">
            <v>21.04</v>
          </cell>
          <cell r="Q1177">
            <v>4.6863000000000001</v>
          </cell>
        </row>
        <row r="1178">
          <cell r="K1178">
            <v>20.67</v>
          </cell>
          <cell r="Q1178">
            <v>4.7436999999999996</v>
          </cell>
        </row>
        <row r="1179">
          <cell r="K1179">
            <v>20.18</v>
          </cell>
          <cell r="Q1179">
            <v>4.726</v>
          </cell>
        </row>
        <row r="1180">
          <cell r="K1180">
            <v>20.57</v>
          </cell>
          <cell r="Q1180">
            <v>4.7965999999999998</v>
          </cell>
        </row>
        <row r="1181">
          <cell r="K1181">
            <v>20.32</v>
          </cell>
          <cell r="Q1181">
            <v>4.6421999999999999</v>
          </cell>
        </row>
        <row r="1182">
          <cell r="K1182">
            <v>20.49</v>
          </cell>
          <cell r="Q1182">
            <v>4.5606</v>
          </cell>
        </row>
        <row r="1183">
          <cell r="K1183">
            <v>20.72</v>
          </cell>
          <cell r="Q1183">
            <v>4.4524999999999997</v>
          </cell>
        </row>
        <row r="1184">
          <cell r="K1184">
            <v>20.63</v>
          </cell>
          <cell r="Q1184">
            <v>4.5385</v>
          </cell>
        </row>
        <row r="1185">
          <cell r="K1185">
            <v>21.51</v>
          </cell>
          <cell r="Q1185">
            <v>4.4832999999999998</v>
          </cell>
        </row>
        <row r="1186">
          <cell r="K1186">
            <v>21.64</v>
          </cell>
          <cell r="Q1186">
            <v>4.5209000000000001</v>
          </cell>
        </row>
        <row r="1187">
          <cell r="K1187">
            <v>21.74</v>
          </cell>
          <cell r="Q1187">
            <v>4.5716000000000001</v>
          </cell>
        </row>
        <row r="1188">
          <cell r="K1188">
            <v>21.51</v>
          </cell>
          <cell r="Q1188">
            <v>4.5517000000000003</v>
          </cell>
        </row>
        <row r="1189">
          <cell r="K1189">
            <v>21.93</v>
          </cell>
          <cell r="Q1189">
            <v>4.7458999999999998</v>
          </cell>
        </row>
        <row r="1190">
          <cell r="K1190">
            <v>21.75</v>
          </cell>
          <cell r="Q1190">
            <v>4.7746000000000004</v>
          </cell>
        </row>
        <row r="1191">
          <cell r="K1191">
            <v>22.2</v>
          </cell>
          <cell r="Q1191">
            <v>4.7965999999999998</v>
          </cell>
        </row>
        <row r="1192">
          <cell r="K1192">
            <v>22.33</v>
          </cell>
          <cell r="Q1192">
            <v>4.7458999999999998</v>
          </cell>
        </row>
        <row r="1193">
          <cell r="K1193">
            <v>21.98</v>
          </cell>
          <cell r="Q1193">
            <v>4.8385999999999996</v>
          </cell>
        </row>
        <row r="1194">
          <cell r="K1194">
            <v>22.24</v>
          </cell>
          <cell r="Q1194">
            <v>4.7988999999999997</v>
          </cell>
        </row>
        <row r="1195">
          <cell r="K1195">
            <v>22.01</v>
          </cell>
          <cell r="Q1195">
            <v>4.8981000000000003</v>
          </cell>
        </row>
        <row r="1196">
          <cell r="K1196">
            <v>22.14</v>
          </cell>
          <cell r="Q1196">
            <v>4.9268000000000001</v>
          </cell>
        </row>
        <row r="1197">
          <cell r="K1197">
            <v>22.13</v>
          </cell>
          <cell r="Q1197">
            <v>4.8495999999999997</v>
          </cell>
        </row>
        <row r="1198">
          <cell r="K1198">
            <v>22.3</v>
          </cell>
          <cell r="Q1198">
            <v>4.907</v>
          </cell>
        </row>
        <row r="1199">
          <cell r="K1199">
            <v>21.89</v>
          </cell>
          <cell r="Q1199">
            <v>4.8562000000000003</v>
          </cell>
        </row>
        <row r="1200">
          <cell r="K1200">
            <v>21.44</v>
          </cell>
          <cell r="Q1200">
            <v>4.8849</v>
          </cell>
        </row>
        <row r="1201">
          <cell r="K1201">
            <v>21.21</v>
          </cell>
          <cell r="Q1201">
            <v>4.8826999999999998</v>
          </cell>
        </row>
        <row r="1202">
          <cell r="K1202">
            <v>21.43</v>
          </cell>
          <cell r="Q1202">
            <v>4.9202000000000004</v>
          </cell>
        </row>
        <row r="1203">
          <cell r="K1203">
            <v>21.25</v>
          </cell>
          <cell r="Q1203">
            <v>4.8296999999999999</v>
          </cell>
        </row>
        <row r="1204">
          <cell r="K1204">
            <v>21.28</v>
          </cell>
          <cell r="Q1204">
            <v>4.7305000000000001</v>
          </cell>
        </row>
        <row r="1205">
          <cell r="K1205">
            <v>21.88</v>
          </cell>
          <cell r="Q1205">
            <v>4.6797000000000004</v>
          </cell>
        </row>
        <row r="1206">
          <cell r="K1206">
            <v>21.99</v>
          </cell>
          <cell r="Q1206">
            <v>4.7282000000000002</v>
          </cell>
        </row>
        <row r="1207">
          <cell r="K1207">
            <v>21.96</v>
          </cell>
          <cell r="Q1207">
            <v>4.6885000000000003</v>
          </cell>
        </row>
        <row r="1208">
          <cell r="K1208">
            <v>21.4</v>
          </cell>
          <cell r="Q1208">
            <v>4.6951999999999998</v>
          </cell>
        </row>
        <row r="1209">
          <cell r="K1209">
            <v>21.58</v>
          </cell>
          <cell r="Q1209">
            <v>4.8274999999999997</v>
          </cell>
        </row>
        <row r="1210">
          <cell r="K1210">
            <v>21.78</v>
          </cell>
          <cell r="Q1210">
            <v>4.8517999999999999</v>
          </cell>
        </row>
        <row r="1211">
          <cell r="K1211">
            <v>21.94</v>
          </cell>
          <cell r="Q1211">
            <v>4.8452000000000002</v>
          </cell>
        </row>
        <row r="1212">
          <cell r="K1212">
            <v>22.11</v>
          </cell>
          <cell r="Q1212">
            <v>4.7215999999999996</v>
          </cell>
        </row>
        <row r="1213">
          <cell r="K1213">
            <v>22.32</v>
          </cell>
          <cell r="Q1213">
            <v>4.7613000000000003</v>
          </cell>
        </row>
        <row r="1214">
          <cell r="K1214">
            <v>22.23</v>
          </cell>
          <cell r="Q1214">
            <v>4.8055000000000003</v>
          </cell>
        </row>
        <row r="1215">
          <cell r="K1215">
            <v>22.2</v>
          </cell>
          <cell r="Q1215">
            <v>4.8407999999999998</v>
          </cell>
        </row>
        <row r="1216">
          <cell r="K1216">
            <v>22.16</v>
          </cell>
          <cell r="Q1216">
            <v>4.8783000000000003</v>
          </cell>
        </row>
        <row r="1217">
          <cell r="K1217">
            <v>22.16</v>
          </cell>
          <cell r="Q1217">
            <v>4.9245999999999999</v>
          </cell>
        </row>
        <row r="1218">
          <cell r="K1218">
            <v>21.88</v>
          </cell>
          <cell r="Q1218">
            <v>4.9047999999999998</v>
          </cell>
        </row>
        <row r="1219">
          <cell r="K1219">
            <v>21.94</v>
          </cell>
          <cell r="Q1219">
            <v>4.8981000000000003</v>
          </cell>
        </row>
        <row r="1220">
          <cell r="K1220">
            <v>21.77</v>
          </cell>
          <cell r="Q1220">
            <v>4.8893000000000004</v>
          </cell>
        </row>
        <row r="1221">
          <cell r="K1221">
            <v>21.56</v>
          </cell>
          <cell r="Q1221">
            <v>4.8893000000000004</v>
          </cell>
        </row>
        <row r="1222">
          <cell r="K1222">
            <v>21.97</v>
          </cell>
          <cell r="Q1222">
            <v>4.8448000000000002</v>
          </cell>
        </row>
        <row r="1223">
          <cell r="K1223">
            <v>21.88</v>
          </cell>
          <cell r="Q1223">
            <v>4.8581000000000003</v>
          </cell>
        </row>
        <row r="1224">
          <cell r="K1224">
            <v>22.52</v>
          </cell>
          <cell r="Q1224">
            <v>4.8204000000000002</v>
          </cell>
        </row>
        <row r="1225">
          <cell r="K1225">
            <v>22.76</v>
          </cell>
          <cell r="Q1225">
            <v>4.7739000000000003</v>
          </cell>
        </row>
        <row r="1226">
          <cell r="K1226">
            <v>22.86</v>
          </cell>
          <cell r="Q1226">
            <v>4.8647</v>
          </cell>
        </row>
        <row r="1227">
          <cell r="K1227">
            <v>22.72</v>
          </cell>
          <cell r="Q1227">
            <v>4.8448000000000002</v>
          </cell>
        </row>
        <row r="1228">
          <cell r="K1228">
            <v>22.66</v>
          </cell>
          <cell r="Q1228">
            <v>4.9865000000000004</v>
          </cell>
        </row>
        <row r="1229">
          <cell r="K1229">
            <v>22.13</v>
          </cell>
          <cell r="Q1229">
            <v>5.0396000000000001</v>
          </cell>
        </row>
        <row r="1230">
          <cell r="K1230">
            <v>21.52</v>
          </cell>
          <cell r="Q1230">
            <v>5.0617999999999999</v>
          </cell>
        </row>
        <row r="1231">
          <cell r="K1231">
            <v>21.62</v>
          </cell>
          <cell r="Q1231">
            <v>5.0308000000000002</v>
          </cell>
        </row>
        <row r="1232">
          <cell r="K1232">
            <v>21.57</v>
          </cell>
          <cell r="Q1232">
            <v>5.0175000000000001</v>
          </cell>
        </row>
        <row r="1233">
          <cell r="K1233">
            <v>21.41</v>
          </cell>
          <cell r="Q1233">
            <v>4.9001000000000001</v>
          </cell>
        </row>
        <row r="1234">
          <cell r="K1234">
            <v>21.13</v>
          </cell>
          <cell r="Q1234">
            <v>4.7651000000000003</v>
          </cell>
        </row>
        <row r="1235">
          <cell r="K1235">
            <v>21.17</v>
          </cell>
          <cell r="Q1235">
            <v>4.7872000000000003</v>
          </cell>
        </row>
        <row r="1236">
          <cell r="K1236">
            <v>20.86</v>
          </cell>
          <cell r="Q1236">
            <v>4.7760999999999996</v>
          </cell>
        </row>
        <row r="1237">
          <cell r="K1237">
            <v>21.17</v>
          </cell>
          <cell r="Q1237">
            <v>4.7407000000000004</v>
          </cell>
        </row>
        <row r="1238">
          <cell r="K1238">
            <v>21.12</v>
          </cell>
          <cell r="Q1238">
            <v>4.6787000000000001</v>
          </cell>
        </row>
        <row r="1239">
          <cell r="K1239">
            <v>20.84</v>
          </cell>
          <cell r="Q1239">
            <v>4.6875999999999998</v>
          </cell>
        </row>
        <row r="1240">
          <cell r="K1240">
            <v>20.36</v>
          </cell>
          <cell r="Q1240">
            <v>4.6189</v>
          </cell>
        </row>
        <row r="1241">
          <cell r="K1241">
            <v>20.34</v>
          </cell>
          <cell r="Q1241">
            <v>4.6875999999999998</v>
          </cell>
        </row>
        <row r="1242">
          <cell r="K1242">
            <v>20.39</v>
          </cell>
          <cell r="Q1242">
            <v>4.6764999999999999</v>
          </cell>
        </row>
        <row r="1243">
          <cell r="K1243">
            <v>20.54</v>
          </cell>
          <cell r="Q1243">
            <v>4.6144999999999996</v>
          </cell>
        </row>
        <row r="1244">
          <cell r="K1244">
            <v>20.57</v>
          </cell>
          <cell r="Q1244">
            <v>4.5082000000000004</v>
          </cell>
        </row>
        <row r="1245">
          <cell r="K1245">
            <v>20.8</v>
          </cell>
          <cell r="Q1245">
            <v>4.5038</v>
          </cell>
        </row>
        <row r="1246">
          <cell r="K1246">
            <v>20.74</v>
          </cell>
          <cell r="Q1246">
            <v>4.5148999999999999</v>
          </cell>
        </row>
        <row r="1247">
          <cell r="K1247">
            <v>20.72</v>
          </cell>
          <cell r="Q1247">
            <v>4.5480999999999998</v>
          </cell>
        </row>
        <row r="1248">
          <cell r="K1248">
            <v>20.91</v>
          </cell>
          <cell r="Q1248">
            <v>4.5547000000000004</v>
          </cell>
        </row>
        <row r="1249">
          <cell r="K1249">
            <v>21.19</v>
          </cell>
          <cell r="Q1249">
            <v>4.6055999999999999</v>
          </cell>
        </row>
        <row r="1250">
          <cell r="K1250">
            <v>21.32</v>
          </cell>
          <cell r="Q1250">
            <v>4.5923999999999996</v>
          </cell>
        </row>
        <row r="1251">
          <cell r="K1251">
            <v>21.81</v>
          </cell>
          <cell r="Q1251">
            <v>4.5879000000000003</v>
          </cell>
        </row>
        <row r="1252">
          <cell r="K1252">
            <v>22.42</v>
          </cell>
          <cell r="Q1252">
            <v>4.63</v>
          </cell>
        </row>
        <row r="1253">
          <cell r="K1253">
            <v>22.19</v>
          </cell>
          <cell r="Q1253">
            <v>4.6920000000000002</v>
          </cell>
        </row>
        <row r="1254">
          <cell r="K1254">
            <v>22.03</v>
          </cell>
          <cell r="Q1254">
            <v>4.7207999999999997</v>
          </cell>
        </row>
        <row r="1255">
          <cell r="K1255">
            <v>22.19</v>
          </cell>
          <cell r="Q1255">
            <v>4.8292999999999999</v>
          </cell>
        </row>
        <row r="1256">
          <cell r="K1256">
            <v>22.05</v>
          </cell>
          <cell r="Q1256">
            <v>4.9644000000000004</v>
          </cell>
        </row>
        <row r="1257">
          <cell r="K1257">
            <v>21.99</v>
          </cell>
          <cell r="Q1257">
            <v>4.9134000000000002</v>
          </cell>
        </row>
        <row r="1258">
          <cell r="K1258">
            <v>21.87</v>
          </cell>
          <cell r="Q1258">
            <v>4.8780000000000001</v>
          </cell>
        </row>
        <row r="1259">
          <cell r="K1259">
            <v>21.3</v>
          </cell>
          <cell r="Q1259">
            <v>4.9134000000000002</v>
          </cell>
        </row>
        <row r="1260">
          <cell r="K1260">
            <v>21.45</v>
          </cell>
          <cell r="Q1260">
            <v>4.8823999999999996</v>
          </cell>
        </row>
        <row r="1261">
          <cell r="K1261">
            <v>21.1</v>
          </cell>
          <cell r="Q1261">
            <v>4.8691000000000004</v>
          </cell>
        </row>
        <row r="1262">
          <cell r="K1262">
            <v>21.09</v>
          </cell>
          <cell r="Q1262">
            <v>4.8426</v>
          </cell>
        </row>
        <row r="1263">
          <cell r="K1263">
            <v>20.89</v>
          </cell>
          <cell r="Q1263">
            <v>4.7164000000000001</v>
          </cell>
        </row>
        <row r="1264">
          <cell r="K1264">
            <v>20.9</v>
          </cell>
          <cell r="Q1264">
            <v>4.7496</v>
          </cell>
        </row>
        <row r="1265">
          <cell r="K1265">
            <v>21.32</v>
          </cell>
          <cell r="Q1265">
            <v>4.6721000000000004</v>
          </cell>
        </row>
        <row r="1266">
          <cell r="K1266">
            <v>21.42</v>
          </cell>
          <cell r="Q1266">
            <v>4.6699000000000002</v>
          </cell>
        </row>
        <row r="1267">
          <cell r="K1267">
            <v>21.83</v>
          </cell>
          <cell r="Q1267">
            <v>4.6256000000000004</v>
          </cell>
        </row>
        <row r="1268">
          <cell r="K1268">
            <v>21.8</v>
          </cell>
          <cell r="Q1268">
            <v>4.6277999999999997</v>
          </cell>
        </row>
        <row r="1269">
          <cell r="K1269">
            <v>21.9</v>
          </cell>
          <cell r="Q1269">
            <v>4.7207999999999997</v>
          </cell>
        </row>
        <row r="1270">
          <cell r="K1270">
            <v>22.04</v>
          </cell>
          <cell r="Q1270">
            <v>4.7428999999999997</v>
          </cell>
        </row>
        <row r="1271">
          <cell r="K1271">
            <v>22.34</v>
          </cell>
          <cell r="Q1271">
            <v>4.8337000000000003</v>
          </cell>
        </row>
        <row r="1272">
          <cell r="K1272">
            <v>22.83</v>
          </cell>
          <cell r="Q1272">
            <v>4.8270999999999997</v>
          </cell>
        </row>
        <row r="1273">
          <cell r="K1273">
            <v>22.8</v>
          </cell>
          <cell r="Q1273">
            <v>4.8491999999999997</v>
          </cell>
        </row>
        <row r="1274">
          <cell r="K1274">
            <v>22.8</v>
          </cell>
          <cell r="Q1274">
            <v>4.8802000000000003</v>
          </cell>
        </row>
        <row r="1275">
          <cell r="K1275">
            <v>22.39</v>
          </cell>
          <cell r="Q1275">
            <v>4.9466000000000001</v>
          </cell>
        </row>
        <row r="1276">
          <cell r="K1276">
            <v>22.34</v>
          </cell>
          <cell r="Q1276">
            <v>5.0551000000000004</v>
          </cell>
        </row>
        <row r="1277">
          <cell r="K1277">
            <v>22.6</v>
          </cell>
          <cell r="Q1277">
            <v>5.0484999999999998</v>
          </cell>
        </row>
        <row r="1278">
          <cell r="K1278">
            <v>22.14</v>
          </cell>
          <cell r="Q1278">
            <v>5.0484999999999998</v>
          </cell>
        </row>
        <row r="1279">
          <cell r="K1279">
            <v>22.6</v>
          </cell>
          <cell r="Q1279">
            <v>4.9577</v>
          </cell>
        </row>
        <row r="1280">
          <cell r="K1280">
            <v>22.09</v>
          </cell>
          <cell r="Q1280">
            <v>4.9466000000000001</v>
          </cell>
        </row>
        <row r="1281">
          <cell r="K1281">
            <v>22.08</v>
          </cell>
          <cell r="Q1281">
            <v>5.0042</v>
          </cell>
        </row>
        <row r="1282">
          <cell r="K1282">
            <v>22.44</v>
          </cell>
          <cell r="Q1282">
            <v>4.9024000000000001</v>
          </cell>
        </row>
        <row r="1283">
          <cell r="K1283">
            <v>22.66</v>
          </cell>
          <cell r="Q1283">
            <v>5.0042</v>
          </cell>
        </row>
        <row r="1284">
          <cell r="K1284">
            <v>22.64</v>
          </cell>
          <cell r="Q1284">
            <v>4.8913000000000002</v>
          </cell>
        </row>
        <row r="1285">
          <cell r="K1285">
            <v>22.83</v>
          </cell>
          <cell r="Q1285">
            <v>4.8070000000000004</v>
          </cell>
        </row>
        <row r="1286">
          <cell r="K1286">
            <v>22.48</v>
          </cell>
          <cell r="Q1286">
            <v>4.8853999999999997</v>
          </cell>
        </row>
        <row r="1287">
          <cell r="K1287">
            <v>21.91</v>
          </cell>
          <cell r="Q1287">
            <v>4.9333</v>
          </cell>
        </row>
        <row r="1288">
          <cell r="K1288">
            <v>21.95</v>
          </cell>
          <cell r="Q1288">
            <v>4.9288999999999996</v>
          </cell>
        </row>
        <row r="1289">
          <cell r="K1289">
            <v>22.59</v>
          </cell>
          <cell r="Q1289">
            <v>4.9702999999999999</v>
          </cell>
        </row>
        <row r="1290">
          <cell r="K1290">
            <v>22.78</v>
          </cell>
          <cell r="Q1290">
            <v>4.8940999999999999</v>
          </cell>
        </row>
        <row r="1291">
          <cell r="K1291">
            <v>23.31</v>
          </cell>
          <cell r="Q1291">
            <v>4.7699999999999996</v>
          </cell>
        </row>
        <row r="1292">
          <cell r="K1292">
            <v>23.161999999999999</v>
          </cell>
          <cell r="Q1292">
            <v>4.7786999999999997</v>
          </cell>
        </row>
        <row r="1293">
          <cell r="K1293">
            <v>23.12</v>
          </cell>
          <cell r="Q1293">
            <v>4.9180000000000001</v>
          </cell>
        </row>
        <row r="1294">
          <cell r="K1294">
            <v>22.88</v>
          </cell>
          <cell r="Q1294">
            <v>4.9593999999999996</v>
          </cell>
        </row>
        <row r="1295">
          <cell r="K1295">
            <v>24.34</v>
          </cell>
          <cell r="Q1295">
            <v>5.0747999999999998</v>
          </cell>
        </row>
        <row r="1296">
          <cell r="K1296">
            <v>24.43</v>
          </cell>
          <cell r="Q1296">
            <v>5.0426000000000002</v>
          </cell>
        </row>
        <row r="1297">
          <cell r="K1297">
            <v>24.46</v>
          </cell>
          <cell r="Q1297">
            <v>5.0334000000000003</v>
          </cell>
        </row>
        <row r="1298">
          <cell r="K1298">
            <v>24.73</v>
          </cell>
          <cell r="Q1298">
            <v>4.9812000000000003</v>
          </cell>
        </row>
        <row r="1299">
          <cell r="K1299">
            <v>24.95</v>
          </cell>
          <cell r="Q1299">
            <v>5.2990000000000004</v>
          </cell>
        </row>
        <row r="1300">
          <cell r="K1300">
            <v>24.97</v>
          </cell>
          <cell r="Q1300">
            <v>5.3186</v>
          </cell>
        </row>
        <row r="1301">
          <cell r="K1301">
            <v>25.01</v>
          </cell>
          <cell r="Q1301">
            <v>5.3251999999999997</v>
          </cell>
        </row>
        <row r="1302">
          <cell r="K1302">
            <v>24.93</v>
          </cell>
          <cell r="Q1302">
            <v>5.3838999999999997</v>
          </cell>
        </row>
        <row r="1303">
          <cell r="K1303">
            <v>24.53</v>
          </cell>
          <cell r="Q1303">
            <v>5.4318</v>
          </cell>
        </row>
        <row r="1304">
          <cell r="K1304">
            <v>24.85</v>
          </cell>
          <cell r="Q1304">
            <v>5.4362000000000004</v>
          </cell>
        </row>
        <row r="1305">
          <cell r="K1305">
            <v>24.82</v>
          </cell>
          <cell r="Q1305">
            <v>5.4448999999999996</v>
          </cell>
        </row>
        <row r="1306">
          <cell r="K1306">
            <v>24.46</v>
          </cell>
          <cell r="Q1306">
            <v>5.4275000000000002</v>
          </cell>
        </row>
        <row r="1307">
          <cell r="K1307">
            <v>24.38</v>
          </cell>
          <cell r="Q1307">
            <v>5.3403999999999998</v>
          </cell>
        </row>
        <row r="1308">
          <cell r="K1308">
            <v>24.68</v>
          </cell>
          <cell r="Q1308">
            <v>5.4100999999999999</v>
          </cell>
        </row>
        <row r="1309">
          <cell r="K1309">
            <v>24.69</v>
          </cell>
          <cell r="Q1309">
            <v>5.4035000000000002</v>
          </cell>
        </row>
        <row r="1310">
          <cell r="K1310">
            <v>24.56</v>
          </cell>
          <cell r="Q1310">
            <v>5.3251999999999997</v>
          </cell>
        </row>
        <row r="1311">
          <cell r="K1311">
            <v>24.8</v>
          </cell>
          <cell r="Q1311">
            <v>5.3076999999999996</v>
          </cell>
        </row>
        <row r="1312">
          <cell r="K1312">
            <v>25.34</v>
          </cell>
          <cell r="Q1312">
            <v>5.3730000000000002</v>
          </cell>
        </row>
        <row r="1313">
          <cell r="K1313">
            <v>25.24</v>
          </cell>
          <cell r="Q1313">
            <v>5.3752000000000004</v>
          </cell>
        </row>
        <row r="1314">
          <cell r="K1314">
            <v>25.33</v>
          </cell>
          <cell r="Q1314">
            <v>5.3468999999999998</v>
          </cell>
        </row>
        <row r="1315">
          <cell r="K1315">
            <v>25.06</v>
          </cell>
          <cell r="Q1315">
            <v>5.3992000000000004</v>
          </cell>
        </row>
        <row r="1316">
          <cell r="K1316">
            <v>24.83</v>
          </cell>
          <cell r="Q1316">
            <v>5.5167000000000002</v>
          </cell>
        </row>
        <row r="1317">
          <cell r="K1317">
            <v>24.15</v>
          </cell>
          <cell r="Q1317">
            <v>5.4950000000000001</v>
          </cell>
        </row>
        <row r="1318">
          <cell r="K1318">
            <v>24.03</v>
          </cell>
          <cell r="Q1318">
            <v>5.5145999999999997</v>
          </cell>
        </row>
        <row r="1319">
          <cell r="K1319">
            <v>23.88</v>
          </cell>
          <cell r="Q1319">
            <v>5.4558</v>
          </cell>
        </row>
        <row r="1320">
          <cell r="K1320">
            <v>23.86</v>
          </cell>
          <cell r="Q1320">
            <v>5.4057000000000004</v>
          </cell>
        </row>
        <row r="1321">
          <cell r="K1321">
            <v>23.47</v>
          </cell>
          <cell r="Q1321">
            <v>5.2576999999999998</v>
          </cell>
        </row>
        <row r="1322">
          <cell r="K1322">
            <v>23.06</v>
          </cell>
          <cell r="Q1322">
            <v>5.2314999999999996</v>
          </cell>
        </row>
        <row r="1323">
          <cell r="K1323">
            <v>23.22</v>
          </cell>
          <cell r="Q1323">
            <v>5.1989000000000001</v>
          </cell>
        </row>
        <row r="1324">
          <cell r="K1324">
            <v>23.76</v>
          </cell>
          <cell r="Q1324">
            <v>5.1944999999999997</v>
          </cell>
        </row>
        <row r="1325">
          <cell r="K1325">
            <v>23.75</v>
          </cell>
          <cell r="Q1325">
            <v>5.1096000000000004</v>
          </cell>
        </row>
        <row r="1326">
          <cell r="K1326">
            <v>23.11</v>
          </cell>
          <cell r="Q1326">
            <v>5.0204000000000004</v>
          </cell>
        </row>
        <row r="1327">
          <cell r="K1327">
            <v>23.55</v>
          </cell>
          <cell r="Q1327">
            <v>5.0552000000000001</v>
          </cell>
        </row>
        <row r="1328">
          <cell r="K1328">
            <v>23.12</v>
          </cell>
          <cell r="Q1328">
            <v>5.1727999999999996</v>
          </cell>
        </row>
        <row r="1329">
          <cell r="K1329">
            <v>23.51</v>
          </cell>
          <cell r="Q1329">
            <v>5.1706000000000003</v>
          </cell>
        </row>
        <row r="1330">
          <cell r="K1330">
            <v>23.11</v>
          </cell>
          <cell r="Q1330">
            <v>5.0312000000000001</v>
          </cell>
        </row>
        <row r="1331">
          <cell r="K1331">
            <v>23.35</v>
          </cell>
          <cell r="Q1331">
            <v>5.1269999999999998</v>
          </cell>
        </row>
        <row r="1332">
          <cell r="K1332">
            <v>23.41</v>
          </cell>
          <cell r="Q1332">
            <v>5.0334000000000003</v>
          </cell>
        </row>
        <row r="1333">
          <cell r="K1333">
            <v>23.81</v>
          </cell>
          <cell r="Q1333">
            <v>5.1182999999999996</v>
          </cell>
        </row>
        <row r="1334">
          <cell r="K1334">
            <v>24.18</v>
          </cell>
          <cell r="Q1334">
            <v>5.0312000000000001</v>
          </cell>
        </row>
        <row r="1335">
          <cell r="K1335">
            <v>24.52</v>
          </cell>
          <cell r="Q1335">
            <v>5.0834999999999999</v>
          </cell>
        </row>
        <row r="1336">
          <cell r="K1336">
            <v>24.32</v>
          </cell>
          <cell r="Q1336">
            <v>5.0965999999999996</v>
          </cell>
        </row>
        <row r="1337">
          <cell r="K1337">
            <v>24.81</v>
          </cell>
          <cell r="Q1337">
            <v>5.1836000000000002</v>
          </cell>
        </row>
        <row r="1338">
          <cell r="K1338">
            <v>24.48</v>
          </cell>
          <cell r="Q1338">
            <v>5.2641999999999998</v>
          </cell>
        </row>
        <row r="1339">
          <cell r="K1339">
            <v>24.77</v>
          </cell>
          <cell r="Q1339">
            <v>5.3381999999999996</v>
          </cell>
        </row>
        <row r="1340">
          <cell r="K1340">
            <v>24.87</v>
          </cell>
          <cell r="Q1340">
            <v>5.2946999999999997</v>
          </cell>
        </row>
        <row r="1341">
          <cell r="K1341">
            <v>24.65</v>
          </cell>
          <cell r="Q1341">
            <v>5.4013999999999998</v>
          </cell>
        </row>
        <row r="1342">
          <cell r="K1342">
            <v>24.74</v>
          </cell>
          <cell r="Q1342">
            <v>5.3295000000000003</v>
          </cell>
        </row>
        <row r="1343">
          <cell r="K1343">
            <v>24.58</v>
          </cell>
          <cell r="Q1343">
            <v>5.3925999999999998</v>
          </cell>
        </row>
        <row r="1344">
          <cell r="K1344">
            <v>24.5</v>
          </cell>
          <cell r="Q1344">
            <v>5.4143999999999997</v>
          </cell>
        </row>
        <row r="1345">
          <cell r="K1345">
            <v>24.76</v>
          </cell>
          <cell r="Q1345">
            <v>5.3665000000000003</v>
          </cell>
        </row>
        <row r="1346">
          <cell r="K1346">
            <v>24.95</v>
          </cell>
          <cell r="Q1346">
            <v>5.1794000000000002</v>
          </cell>
        </row>
        <row r="1347">
          <cell r="K1347">
            <v>24.7</v>
          </cell>
          <cell r="Q1347">
            <v>5.1459000000000001</v>
          </cell>
        </row>
        <row r="1348">
          <cell r="K1348">
            <v>24.88</v>
          </cell>
          <cell r="Q1348">
            <v>5.1291000000000002</v>
          </cell>
        </row>
        <row r="1349">
          <cell r="K1349">
            <v>24.87</v>
          </cell>
          <cell r="Q1349">
            <v>5.1836000000000002</v>
          </cell>
        </row>
        <row r="1350">
          <cell r="K1350">
            <v>25.14</v>
          </cell>
          <cell r="Q1350">
            <v>5.2233000000000001</v>
          </cell>
        </row>
        <row r="1351">
          <cell r="K1351">
            <v>25.05</v>
          </cell>
          <cell r="Q1351">
            <v>5.1710000000000003</v>
          </cell>
        </row>
        <row r="1352">
          <cell r="K1352">
            <v>25.28</v>
          </cell>
          <cell r="Q1352">
            <v>5.2087000000000003</v>
          </cell>
        </row>
        <row r="1353">
          <cell r="K1353">
            <v>25.21</v>
          </cell>
          <cell r="Q1353">
            <v>5.2065999999999999</v>
          </cell>
        </row>
        <row r="1354">
          <cell r="K1354">
            <v>25.47</v>
          </cell>
          <cell r="Q1354">
            <v>5.2630999999999997</v>
          </cell>
        </row>
        <row r="1355">
          <cell r="K1355">
            <v>25.38</v>
          </cell>
          <cell r="Q1355">
            <v>5.2443</v>
          </cell>
        </row>
        <row r="1356">
          <cell r="K1356">
            <v>25.19</v>
          </cell>
          <cell r="Q1356">
            <v>5.2923999999999998</v>
          </cell>
        </row>
        <row r="1357">
          <cell r="K1357">
            <v>25.56</v>
          </cell>
          <cell r="Q1357">
            <v>5.2778</v>
          </cell>
        </row>
        <row r="1358">
          <cell r="K1358">
            <v>25.99</v>
          </cell>
          <cell r="Q1358">
            <v>5.3322000000000003</v>
          </cell>
        </row>
        <row r="1359">
          <cell r="K1359">
            <v>25.76</v>
          </cell>
          <cell r="Q1359">
            <v>5.3133999999999997</v>
          </cell>
        </row>
        <row r="1360">
          <cell r="K1360">
            <v>26.04</v>
          </cell>
          <cell r="Q1360">
            <v>5.2736000000000001</v>
          </cell>
        </row>
        <row r="1361">
          <cell r="K1361">
            <v>25.69</v>
          </cell>
          <cell r="Q1361">
            <v>5.351</v>
          </cell>
        </row>
        <row r="1362">
          <cell r="K1362">
            <v>25.57</v>
          </cell>
          <cell r="Q1362">
            <v>5.4410999999999996</v>
          </cell>
        </row>
        <row r="1363">
          <cell r="K1363">
            <v>25.54</v>
          </cell>
          <cell r="Q1363">
            <v>5.3929</v>
          </cell>
        </row>
        <row r="1364">
          <cell r="K1364">
            <v>25.71</v>
          </cell>
          <cell r="Q1364">
            <v>5.4515000000000002</v>
          </cell>
        </row>
        <row r="1365">
          <cell r="K1365">
            <v>25.46</v>
          </cell>
          <cell r="Q1365">
            <v>5.3781999999999996</v>
          </cell>
        </row>
        <row r="1366">
          <cell r="K1366">
            <v>25.58</v>
          </cell>
          <cell r="Q1366">
            <v>5.3531000000000004</v>
          </cell>
        </row>
        <row r="1367">
          <cell r="K1367">
            <v>25.83</v>
          </cell>
          <cell r="Q1367">
            <v>5.3468</v>
          </cell>
        </row>
        <row r="1368">
          <cell r="K1368">
            <v>25.91</v>
          </cell>
          <cell r="Q1368">
            <v>5.3823999999999996</v>
          </cell>
        </row>
        <row r="1369">
          <cell r="K1369">
            <v>25.83</v>
          </cell>
          <cell r="Q1369">
            <v>5.3300999999999998</v>
          </cell>
        </row>
        <row r="1370">
          <cell r="K1370">
            <v>26.13</v>
          </cell>
          <cell r="Q1370">
            <v>5.3552</v>
          </cell>
        </row>
        <row r="1371">
          <cell r="K1371">
            <v>26.2</v>
          </cell>
          <cell r="Q1371">
            <v>5.4076000000000004</v>
          </cell>
        </row>
        <row r="1372">
          <cell r="K1372">
            <v>26.35</v>
          </cell>
          <cell r="Q1372">
            <v>5.4242999999999997</v>
          </cell>
        </row>
        <row r="1373">
          <cell r="K1373">
            <v>26.3825</v>
          </cell>
          <cell r="Q1373">
            <v>5.4076000000000004</v>
          </cell>
        </row>
        <row r="1374">
          <cell r="K1374">
            <v>26.2</v>
          </cell>
          <cell r="Q1374">
            <v>5.4703999999999997</v>
          </cell>
        </row>
        <row r="1375">
          <cell r="K1375">
            <v>25.95</v>
          </cell>
          <cell r="Q1375">
            <v>5.4850000000000003</v>
          </cell>
        </row>
        <row r="1376">
          <cell r="K1376">
            <v>26.19</v>
          </cell>
          <cell r="Q1376">
            <v>5.5164</v>
          </cell>
        </row>
        <row r="1377">
          <cell r="K1377">
            <v>26.15</v>
          </cell>
          <cell r="Q1377">
            <v>5.5232000000000001</v>
          </cell>
        </row>
        <row r="1378">
          <cell r="K1378">
            <v>26.29</v>
          </cell>
          <cell r="Q1378">
            <v>5.4850000000000003</v>
          </cell>
        </row>
        <row r="1379">
          <cell r="K1379">
            <v>26.24</v>
          </cell>
          <cell r="Q1379">
            <v>5.4326999999999996</v>
          </cell>
        </row>
        <row r="1380">
          <cell r="K1380">
            <v>26.482500000000002</v>
          </cell>
          <cell r="Q1380">
            <v>5.4828999999999999</v>
          </cell>
        </row>
        <row r="1381">
          <cell r="K1381">
            <v>26.47</v>
          </cell>
          <cell r="Q1381">
            <v>5.4745999999999997</v>
          </cell>
        </row>
        <row r="1382">
          <cell r="K1382">
            <v>25.98</v>
          </cell>
          <cell r="Q1382">
            <v>5.5038999999999998</v>
          </cell>
        </row>
        <row r="1383">
          <cell r="K1383">
            <v>25.86</v>
          </cell>
          <cell r="Q1383">
            <v>5.4934000000000003</v>
          </cell>
        </row>
        <row r="1384">
          <cell r="K1384">
            <v>25.97</v>
          </cell>
          <cell r="Q1384">
            <v>5.5442</v>
          </cell>
        </row>
        <row r="1385">
          <cell r="K1385">
            <v>25.8675</v>
          </cell>
          <cell r="Q1385">
            <v>5.5415000000000001</v>
          </cell>
        </row>
        <row r="1386">
          <cell r="K1386">
            <v>26.01</v>
          </cell>
          <cell r="Q1386">
            <v>5.4390000000000001</v>
          </cell>
        </row>
        <row r="1387">
          <cell r="K1387">
            <v>24.97</v>
          </cell>
          <cell r="Q1387">
            <v>5.4138000000000002</v>
          </cell>
        </row>
        <row r="1388">
          <cell r="K1388">
            <v>24.94</v>
          </cell>
          <cell r="Q1388">
            <v>5.4368999999999996</v>
          </cell>
        </row>
        <row r="1389">
          <cell r="K1389">
            <v>23.91</v>
          </cell>
          <cell r="Q1389">
            <v>5.4154</v>
          </cell>
        </row>
        <row r="1390">
          <cell r="K1390">
            <v>23.41</v>
          </cell>
          <cell r="Q1390">
            <v>5.4451999999999998</v>
          </cell>
        </row>
        <row r="1391">
          <cell r="K1391">
            <v>24.39</v>
          </cell>
          <cell r="Q1391">
            <v>5.2275</v>
          </cell>
        </row>
        <row r="1392">
          <cell r="K1392">
            <v>24.19</v>
          </cell>
          <cell r="Q1392">
            <v>5.2211999999999996</v>
          </cell>
        </row>
        <row r="1393">
          <cell r="K1393">
            <v>24.6</v>
          </cell>
          <cell r="Q1393">
            <v>5.0056000000000003</v>
          </cell>
        </row>
        <row r="1394">
          <cell r="K1394">
            <v>24.24</v>
          </cell>
          <cell r="Q1394">
            <v>4.9009</v>
          </cell>
        </row>
        <row r="1395">
          <cell r="K1395">
            <v>23.78</v>
          </cell>
          <cell r="Q1395">
            <v>5.1060999999999996</v>
          </cell>
        </row>
        <row r="1396">
          <cell r="K1396">
            <v>23.74</v>
          </cell>
          <cell r="Q1396">
            <v>5.0641999999999996</v>
          </cell>
        </row>
        <row r="1397">
          <cell r="K1397">
            <v>23.43</v>
          </cell>
          <cell r="Q1397">
            <v>5.1501000000000001</v>
          </cell>
        </row>
        <row r="1398">
          <cell r="K1398">
            <v>23.19</v>
          </cell>
          <cell r="Q1398">
            <v>5.0747</v>
          </cell>
        </row>
        <row r="1399">
          <cell r="K1399">
            <v>22.35</v>
          </cell>
          <cell r="Q1399">
            <v>4.9783999999999997</v>
          </cell>
        </row>
        <row r="1400">
          <cell r="K1400">
            <v>22.162500000000001</v>
          </cell>
          <cell r="Q1400">
            <v>4.97</v>
          </cell>
        </row>
        <row r="1401">
          <cell r="K1401">
            <v>22.28</v>
          </cell>
          <cell r="Q1401">
            <v>4.9051</v>
          </cell>
        </row>
        <row r="1402">
          <cell r="K1402">
            <v>22.2</v>
          </cell>
          <cell r="Q1402">
            <v>4.8548999999999998</v>
          </cell>
        </row>
        <row r="1403">
          <cell r="K1403">
            <v>21.909500000000001</v>
          </cell>
          <cell r="Q1403">
            <v>4.6790000000000003</v>
          </cell>
        </row>
        <row r="1404">
          <cell r="K1404">
            <v>22.58</v>
          </cell>
          <cell r="Q1404">
            <v>4.6398000000000001</v>
          </cell>
        </row>
        <row r="1405">
          <cell r="K1405">
            <v>22.57</v>
          </cell>
          <cell r="Q1405">
            <v>4.6643999999999997</v>
          </cell>
        </row>
        <row r="1406">
          <cell r="K1406">
            <v>22.2</v>
          </cell>
          <cell r="Q1406">
            <v>4.6475999999999997</v>
          </cell>
        </row>
        <row r="1407">
          <cell r="K1407">
            <v>22.64</v>
          </cell>
          <cell r="Q1407">
            <v>4.5868000000000002</v>
          </cell>
        </row>
        <row r="1408">
          <cell r="K1408">
            <v>22.84</v>
          </cell>
          <cell r="Q1408">
            <v>4.7271999999999998</v>
          </cell>
        </row>
        <row r="1409">
          <cell r="K1409">
            <v>22.13</v>
          </cell>
          <cell r="Q1409">
            <v>4.7251000000000003</v>
          </cell>
        </row>
        <row r="1410">
          <cell r="K1410">
            <v>21.697500000000002</v>
          </cell>
          <cell r="Q1410">
            <v>4.1993999999999998</v>
          </cell>
        </row>
        <row r="1411">
          <cell r="K1411">
            <v>21.76</v>
          </cell>
          <cell r="Q1411">
            <v>4.2826000000000004</v>
          </cell>
        </row>
        <row r="1412">
          <cell r="K1412">
            <v>21.54</v>
          </cell>
          <cell r="Q1412">
            <v>4.3204000000000002</v>
          </cell>
        </row>
        <row r="1413">
          <cell r="K1413">
            <v>22.204999999999998</v>
          </cell>
          <cell r="Q1413">
            <v>4.1860999999999997</v>
          </cell>
        </row>
        <row r="1414">
          <cell r="K1414">
            <v>22.69</v>
          </cell>
          <cell r="Q1414">
            <v>4.1043000000000003</v>
          </cell>
        </row>
        <row r="1415">
          <cell r="K1415">
            <v>22.69</v>
          </cell>
          <cell r="Q1415">
            <v>4.1162000000000001</v>
          </cell>
        </row>
        <row r="1416">
          <cell r="K1416">
            <v>23.2</v>
          </cell>
          <cell r="Q1416">
            <v>4.0744999999999996</v>
          </cell>
        </row>
        <row r="1417">
          <cell r="K1417">
            <v>23.18</v>
          </cell>
          <cell r="Q1417">
            <v>4.2003000000000004</v>
          </cell>
        </row>
        <row r="1418">
          <cell r="K1418">
            <v>23.07</v>
          </cell>
          <cell r="Q1418">
            <v>4.2920999999999996</v>
          </cell>
        </row>
        <row r="1419">
          <cell r="K1419">
            <v>23.2</v>
          </cell>
          <cell r="Q1419">
            <v>4.2920999999999996</v>
          </cell>
        </row>
        <row r="1420">
          <cell r="K1420">
            <v>23.09</v>
          </cell>
          <cell r="Q1420">
            <v>4.3884999999999996</v>
          </cell>
        </row>
        <row r="1421">
          <cell r="K1421">
            <v>22.89</v>
          </cell>
          <cell r="Q1421">
            <v>4.3848000000000003</v>
          </cell>
        </row>
        <row r="1422">
          <cell r="K1422">
            <v>22.68</v>
          </cell>
          <cell r="Q1422">
            <v>4.3639999999999999</v>
          </cell>
        </row>
        <row r="1423">
          <cell r="K1423">
            <v>22.22</v>
          </cell>
          <cell r="Q1423">
            <v>4.3884999999999996</v>
          </cell>
        </row>
        <row r="1424">
          <cell r="K1424">
            <v>22.66</v>
          </cell>
          <cell r="Q1424">
            <v>4.3677000000000001</v>
          </cell>
        </row>
        <row r="1425">
          <cell r="K1425">
            <v>22.45</v>
          </cell>
          <cell r="Q1425">
            <v>4.3299000000000003</v>
          </cell>
        </row>
        <row r="1426">
          <cell r="K1426">
            <v>21.75</v>
          </cell>
          <cell r="Q1426">
            <v>4.2901999999999996</v>
          </cell>
        </row>
        <row r="1427">
          <cell r="K1427">
            <v>21.46</v>
          </cell>
          <cell r="Q1427">
            <v>4.2031999999999998</v>
          </cell>
        </row>
        <row r="1428">
          <cell r="K1428">
            <v>21.55</v>
          </cell>
          <cell r="Q1428">
            <v>4.2864000000000004</v>
          </cell>
        </row>
        <row r="1429">
          <cell r="K1429">
            <v>21.83</v>
          </cell>
          <cell r="Q1429">
            <v>4.2466999999999997</v>
          </cell>
        </row>
        <row r="1430">
          <cell r="K1430">
            <v>22.32</v>
          </cell>
          <cell r="Q1430">
            <v>4.1143000000000001</v>
          </cell>
        </row>
        <row r="1431">
          <cell r="K1431">
            <v>23.087499999999999</v>
          </cell>
          <cell r="Q1431">
            <v>4.0594000000000001</v>
          </cell>
        </row>
        <row r="1432">
          <cell r="K1432">
            <v>23.22</v>
          </cell>
          <cell r="Q1432">
            <v>4.0763999999999996</v>
          </cell>
        </row>
        <row r="1433">
          <cell r="K1433">
            <v>23.37</v>
          </cell>
          <cell r="Q1433">
            <v>4.1294000000000004</v>
          </cell>
        </row>
        <row r="1434">
          <cell r="K1434">
            <v>23.38</v>
          </cell>
          <cell r="Q1434">
            <v>4.2221000000000002</v>
          </cell>
        </row>
        <row r="1435">
          <cell r="K1435">
            <v>23.71</v>
          </cell>
          <cell r="Q1435">
            <v>4.3673000000000002</v>
          </cell>
        </row>
        <row r="1436">
          <cell r="K1436">
            <v>23.94</v>
          </cell>
          <cell r="Q1436">
            <v>4.3922999999999996</v>
          </cell>
        </row>
        <row r="1437">
          <cell r="K1437">
            <v>23.83</v>
          </cell>
          <cell r="Q1437">
            <v>4.4207000000000001</v>
          </cell>
        </row>
        <row r="1438">
          <cell r="K1438">
            <v>23.27</v>
          </cell>
          <cell r="Q1438">
            <v>4.4226000000000001</v>
          </cell>
        </row>
        <row r="1439">
          <cell r="K1439">
            <v>23.59</v>
          </cell>
          <cell r="Q1439">
            <v>4.4850000000000003</v>
          </cell>
        </row>
        <row r="1440">
          <cell r="K1440">
            <v>23.92</v>
          </cell>
          <cell r="Q1440">
            <v>4.5285000000000002</v>
          </cell>
        </row>
        <row r="1441">
          <cell r="K1441">
            <v>23.56</v>
          </cell>
          <cell r="Q1441">
            <v>4.5076999999999998</v>
          </cell>
        </row>
        <row r="1442">
          <cell r="K1442">
            <v>24.31</v>
          </cell>
          <cell r="Q1442">
            <v>4.4017999999999997</v>
          </cell>
        </row>
        <row r="1443">
          <cell r="K1443">
            <v>24.5</v>
          </cell>
          <cell r="Q1443">
            <v>4.4622999999999999</v>
          </cell>
        </row>
        <row r="1444">
          <cell r="K1444">
            <v>24.64</v>
          </cell>
          <cell r="Q1444">
            <v>4.5247000000000002</v>
          </cell>
        </row>
        <row r="1445">
          <cell r="K1445">
            <v>24.57</v>
          </cell>
          <cell r="Q1445">
            <v>4.4565999999999999</v>
          </cell>
        </row>
        <row r="1446">
          <cell r="K1446">
            <v>24.28</v>
          </cell>
          <cell r="Q1446">
            <v>4.5984999999999996</v>
          </cell>
        </row>
        <row r="1447">
          <cell r="K1447">
            <v>23.7</v>
          </cell>
          <cell r="Q1447">
            <v>4.6345000000000001</v>
          </cell>
        </row>
        <row r="1448">
          <cell r="K1448">
            <v>23.64</v>
          </cell>
          <cell r="Q1448">
            <v>4.6608999999999998</v>
          </cell>
        </row>
        <row r="1449">
          <cell r="K1449">
            <v>24.29</v>
          </cell>
          <cell r="Q1449">
            <v>4.6477000000000004</v>
          </cell>
        </row>
        <row r="1450">
          <cell r="K1450">
            <v>24.21</v>
          </cell>
          <cell r="Q1450">
            <v>4.5928000000000004</v>
          </cell>
        </row>
        <row r="1451">
          <cell r="K1451">
            <v>24.49</v>
          </cell>
          <cell r="Q1451">
            <v>4.4831000000000003</v>
          </cell>
        </row>
        <row r="1452">
          <cell r="K1452">
            <v>24.29</v>
          </cell>
          <cell r="Q1452">
            <v>4.4718</v>
          </cell>
        </row>
        <row r="1453">
          <cell r="K1453">
            <v>24.38</v>
          </cell>
          <cell r="Q1453">
            <v>4.5946999999999996</v>
          </cell>
        </row>
        <row r="1454">
          <cell r="K1454">
            <v>24.26</v>
          </cell>
          <cell r="Q1454">
            <v>4.5796000000000001</v>
          </cell>
        </row>
        <row r="1455">
          <cell r="K1455">
            <v>24.29</v>
          </cell>
          <cell r="Q1455">
            <v>4.6326000000000001</v>
          </cell>
        </row>
        <row r="1456">
          <cell r="K1456">
            <v>23.66</v>
          </cell>
          <cell r="Q1456">
            <v>4.5946999999999996</v>
          </cell>
        </row>
        <row r="1457">
          <cell r="K1457">
            <v>22.94</v>
          </cell>
          <cell r="Q1457">
            <v>4.6117999999999997</v>
          </cell>
        </row>
        <row r="1458">
          <cell r="K1458">
            <v>22.66</v>
          </cell>
          <cell r="Q1458">
            <v>4.5891000000000002</v>
          </cell>
        </row>
        <row r="1459">
          <cell r="K1459">
            <v>22.72</v>
          </cell>
          <cell r="Q1459">
            <v>4.5946999999999996</v>
          </cell>
        </row>
        <row r="1460">
          <cell r="K1460">
            <v>23.045000000000002</v>
          </cell>
          <cell r="Q1460">
            <v>4.4756</v>
          </cell>
        </row>
        <row r="1461">
          <cell r="K1461">
            <v>23.09</v>
          </cell>
          <cell r="Q1461">
            <v>4.3394000000000004</v>
          </cell>
        </row>
        <row r="1462">
          <cell r="K1462">
            <v>23</v>
          </cell>
          <cell r="Q1462">
            <v>4.2864000000000004</v>
          </cell>
        </row>
        <row r="1463">
          <cell r="K1463">
            <v>23.02</v>
          </cell>
          <cell r="Q1463">
            <v>4.2976999999999999</v>
          </cell>
        </row>
        <row r="1464">
          <cell r="K1464">
            <v>22.84</v>
          </cell>
          <cell r="Q1464">
            <v>4.3592000000000004</v>
          </cell>
        </row>
        <row r="1465">
          <cell r="K1465">
            <v>22.41</v>
          </cell>
          <cell r="Q1465">
            <v>4.3677000000000001</v>
          </cell>
        </row>
        <row r="1466">
          <cell r="K1466">
            <v>22.42</v>
          </cell>
          <cell r="Q1466">
            <v>4.3506999999999998</v>
          </cell>
        </row>
        <row r="1467">
          <cell r="K1467">
            <v>22.25</v>
          </cell>
          <cell r="Q1467">
            <v>4.3544999999999998</v>
          </cell>
        </row>
        <row r="1468">
          <cell r="K1468">
            <v>22.51</v>
          </cell>
          <cell r="Q1468">
            <v>4.3204000000000002</v>
          </cell>
        </row>
        <row r="1469">
          <cell r="K1469">
            <v>22.02</v>
          </cell>
          <cell r="Q1469">
            <v>4.2390999999999996</v>
          </cell>
        </row>
        <row r="1470">
          <cell r="K1470">
            <v>21.844999999999999</v>
          </cell>
          <cell r="Q1470">
            <v>4.2409999999999997</v>
          </cell>
        </row>
        <row r="1471">
          <cell r="K1471">
            <v>22.62</v>
          </cell>
          <cell r="Q1471">
            <v>4.2088000000000001</v>
          </cell>
        </row>
        <row r="1472">
          <cell r="K1472">
            <v>22.48</v>
          </cell>
          <cell r="Q1472">
            <v>4.258</v>
          </cell>
        </row>
        <row r="1473">
          <cell r="K1473">
            <v>22.92</v>
          </cell>
          <cell r="Q1473">
            <v>4.1653000000000002</v>
          </cell>
        </row>
        <row r="1474">
          <cell r="K1474">
            <v>24.265000000000001</v>
          </cell>
          <cell r="Q1474">
            <v>3.7904</v>
          </cell>
        </row>
        <row r="1475">
          <cell r="K1475">
            <v>24.14</v>
          </cell>
          <cell r="Q1475">
            <v>3.9247999999999998</v>
          </cell>
        </row>
        <row r="1476">
          <cell r="K1476">
            <v>24.33</v>
          </cell>
          <cell r="Q1476">
            <v>3.9005000000000001</v>
          </cell>
        </row>
        <row r="1477">
          <cell r="K1477">
            <v>25.05</v>
          </cell>
          <cell r="Q1477">
            <v>3.9769000000000001</v>
          </cell>
        </row>
        <row r="1478">
          <cell r="K1478">
            <v>25.11</v>
          </cell>
          <cell r="Q1478">
            <v>4.2102000000000004</v>
          </cell>
        </row>
        <row r="1479">
          <cell r="K1479">
            <v>25.38</v>
          </cell>
          <cell r="Q1479">
            <v>4.1886000000000001</v>
          </cell>
        </row>
        <row r="1480">
          <cell r="K1480">
            <v>25.74</v>
          </cell>
          <cell r="Q1480">
            <v>4.2214999999999998</v>
          </cell>
        </row>
        <row r="1481">
          <cell r="K1481">
            <v>25.36</v>
          </cell>
          <cell r="Q1481">
            <v>4.3464999999999998</v>
          </cell>
        </row>
        <row r="1482">
          <cell r="K1482">
            <v>27.48</v>
          </cell>
          <cell r="Q1482">
            <v>4.3569000000000004</v>
          </cell>
        </row>
        <row r="1483">
          <cell r="K1483">
            <v>27.491</v>
          </cell>
          <cell r="Q1483">
            <v>4.4036999999999997</v>
          </cell>
        </row>
        <row r="1484">
          <cell r="K1484">
            <v>26.82</v>
          </cell>
          <cell r="Q1484">
            <v>4.4661999999999997</v>
          </cell>
        </row>
        <row r="1485">
          <cell r="K1485">
            <v>27.2</v>
          </cell>
          <cell r="Q1485">
            <v>4.4001999999999999</v>
          </cell>
        </row>
        <row r="1486">
          <cell r="K1486">
            <v>27.12</v>
          </cell>
          <cell r="Q1486">
            <v>4.7680999999999996</v>
          </cell>
        </row>
        <row r="1487">
          <cell r="K1487">
            <v>26.96</v>
          </cell>
          <cell r="Q1487">
            <v>4.7699999999999996</v>
          </cell>
        </row>
        <row r="1488">
          <cell r="K1488">
            <v>26.95</v>
          </cell>
          <cell r="Q1488">
            <v>4.6536</v>
          </cell>
        </row>
        <row r="1489">
          <cell r="K1489">
            <v>27.19</v>
          </cell>
          <cell r="Q1489">
            <v>4.7195</v>
          </cell>
        </row>
        <row r="1490">
          <cell r="K1490">
            <v>27.169499999999999</v>
          </cell>
          <cell r="Q1490">
            <v>4.7055999999999996</v>
          </cell>
        </row>
        <row r="1491">
          <cell r="K1491">
            <v>26.85</v>
          </cell>
          <cell r="Q1491">
            <v>4.6779000000000002</v>
          </cell>
        </row>
        <row r="1492">
          <cell r="K1492">
            <v>27.234999999999999</v>
          </cell>
          <cell r="Q1492">
            <v>4.6760999999999999</v>
          </cell>
        </row>
        <row r="1493">
          <cell r="K1493">
            <v>26.9</v>
          </cell>
          <cell r="Q1493">
            <v>4.7178000000000004</v>
          </cell>
        </row>
        <row r="1494">
          <cell r="K1494">
            <v>27.3</v>
          </cell>
          <cell r="Q1494">
            <v>4.7141999999999999</v>
          </cell>
        </row>
        <row r="1495">
          <cell r="K1495">
            <v>27.58</v>
          </cell>
          <cell r="Q1495">
            <v>4.6588000000000003</v>
          </cell>
        </row>
        <row r="1496">
          <cell r="K1496">
            <v>27.69</v>
          </cell>
          <cell r="Q1496">
            <v>4.7256</v>
          </cell>
        </row>
        <row r="1497">
          <cell r="K1497">
            <v>28</v>
          </cell>
          <cell r="Q1497">
            <v>4.6675000000000004</v>
          </cell>
        </row>
        <row r="1498">
          <cell r="K1498">
            <v>27.85</v>
          </cell>
          <cell r="Q1498">
            <v>4.7369000000000003</v>
          </cell>
        </row>
        <row r="1499">
          <cell r="K1499">
            <v>27.95</v>
          </cell>
          <cell r="Q1499">
            <v>4.7854000000000001</v>
          </cell>
        </row>
        <row r="1500">
          <cell r="K1500">
            <v>28.6</v>
          </cell>
          <cell r="Q1500">
            <v>4.8045</v>
          </cell>
        </row>
        <row r="1501">
          <cell r="K1501">
            <v>28.33</v>
          </cell>
          <cell r="Q1501">
            <v>4.8582999999999998</v>
          </cell>
        </row>
        <row r="1502">
          <cell r="K1502">
            <v>28.9</v>
          </cell>
          <cell r="Q1502">
            <v>4.8323</v>
          </cell>
        </row>
        <row r="1503">
          <cell r="K1503">
            <v>29.23</v>
          </cell>
          <cell r="Q1503">
            <v>4.8495999999999997</v>
          </cell>
        </row>
        <row r="1504">
          <cell r="K1504">
            <v>29.13</v>
          </cell>
          <cell r="Q1504">
            <v>4.9623999999999997</v>
          </cell>
        </row>
        <row r="1505">
          <cell r="K1505">
            <v>28.64</v>
          </cell>
          <cell r="Q1505">
            <v>4.9156000000000004</v>
          </cell>
        </row>
        <row r="1506">
          <cell r="K1506">
            <v>28.82</v>
          </cell>
          <cell r="Q1506">
            <v>5.0145</v>
          </cell>
        </row>
        <row r="1507">
          <cell r="K1507">
            <v>28.9925</v>
          </cell>
          <cell r="Q1507">
            <v>5.0716999999999999</v>
          </cell>
        </row>
        <row r="1508">
          <cell r="K1508">
            <v>28.84</v>
          </cell>
          <cell r="Q1508">
            <v>5.0544000000000002</v>
          </cell>
        </row>
        <row r="1509">
          <cell r="K1509">
            <v>28.63</v>
          </cell>
          <cell r="Q1509">
            <v>4.9694000000000003</v>
          </cell>
        </row>
        <row r="1510">
          <cell r="K1510">
            <v>28.7</v>
          </cell>
          <cell r="Q1510">
            <v>5.0006000000000004</v>
          </cell>
        </row>
        <row r="1511">
          <cell r="K1511">
            <v>29.36</v>
          </cell>
          <cell r="Q1511">
            <v>5.0305</v>
          </cell>
        </row>
        <row r="1512">
          <cell r="K1512">
            <v>29.38</v>
          </cell>
          <cell r="Q1512">
            <v>5.0041000000000002</v>
          </cell>
        </row>
        <row r="1513">
          <cell r="K1513">
            <v>29.13</v>
          </cell>
          <cell r="Q1513">
            <v>4.9676</v>
          </cell>
        </row>
        <row r="1514">
          <cell r="K1514">
            <v>29.532499999999999</v>
          </cell>
          <cell r="Q1514">
            <v>4.9798</v>
          </cell>
        </row>
        <row r="1515">
          <cell r="K1515">
            <v>29.2</v>
          </cell>
          <cell r="Q1515">
            <v>5.0942999999999996</v>
          </cell>
        </row>
        <row r="1516">
          <cell r="K1516">
            <v>29.47</v>
          </cell>
          <cell r="Q1516">
            <v>5.0978000000000003</v>
          </cell>
        </row>
        <row r="1517">
          <cell r="K1517">
            <v>29.25</v>
          </cell>
          <cell r="Q1517">
            <v>5.0544000000000002</v>
          </cell>
        </row>
        <row r="1518">
          <cell r="K1518">
            <v>29.04</v>
          </cell>
          <cell r="Q1518">
            <v>5.1242000000000001</v>
          </cell>
        </row>
        <row r="1519">
          <cell r="K1519">
            <v>28.74</v>
          </cell>
          <cell r="Q1519">
            <v>5.0664999999999996</v>
          </cell>
        </row>
        <row r="1520">
          <cell r="K1520">
            <v>28.69</v>
          </cell>
          <cell r="Q1520">
            <v>5.1134000000000004</v>
          </cell>
        </row>
        <row r="1521">
          <cell r="K1521">
            <v>28.572500000000002</v>
          </cell>
          <cell r="Q1521">
            <v>5.0751999999999997</v>
          </cell>
        </row>
        <row r="1522">
          <cell r="K1522">
            <v>28.32</v>
          </cell>
          <cell r="Q1522">
            <v>5.0388000000000002</v>
          </cell>
        </row>
        <row r="1523">
          <cell r="K1523">
            <v>28.4</v>
          </cell>
          <cell r="Q1523">
            <v>4.9866999999999999</v>
          </cell>
        </row>
        <row r="1524">
          <cell r="K1524">
            <v>27.58</v>
          </cell>
          <cell r="Q1524">
            <v>4.9779999999999998</v>
          </cell>
        </row>
        <row r="1525">
          <cell r="K1525">
            <v>27.91</v>
          </cell>
          <cell r="Q1525">
            <v>4.9576000000000002</v>
          </cell>
        </row>
        <row r="1526">
          <cell r="K1526">
            <v>28.31</v>
          </cell>
          <cell r="Q1526">
            <v>4.9138000000000002</v>
          </cell>
        </row>
        <row r="1527">
          <cell r="K1527">
            <v>28.1525</v>
          </cell>
          <cell r="Q1527">
            <v>4.9276999999999997</v>
          </cell>
        </row>
        <row r="1528">
          <cell r="K1528">
            <v>28.05</v>
          </cell>
          <cell r="Q1528">
            <v>4.7854000000000001</v>
          </cell>
        </row>
        <row r="1529">
          <cell r="K1529">
            <v>27.19</v>
          </cell>
          <cell r="Q1529">
            <v>4.8426999999999998</v>
          </cell>
        </row>
        <row r="1530">
          <cell r="K1530">
            <v>27.74</v>
          </cell>
          <cell r="Q1530">
            <v>4.9120999999999997</v>
          </cell>
        </row>
        <row r="1531">
          <cell r="K1531">
            <v>27.49</v>
          </cell>
          <cell r="Q1531">
            <v>4.8848000000000003</v>
          </cell>
        </row>
        <row r="1532">
          <cell r="K1532">
            <v>27.22</v>
          </cell>
          <cell r="Q1532">
            <v>4.867</v>
          </cell>
        </row>
        <row r="1533">
          <cell r="K1533">
            <v>27.045000000000002</v>
          </cell>
          <cell r="Q1533">
            <v>4.7178000000000004</v>
          </cell>
        </row>
        <row r="1534">
          <cell r="K1534">
            <v>27.65</v>
          </cell>
          <cell r="Q1534">
            <v>4.8132000000000001</v>
          </cell>
        </row>
        <row r="1535">
          <cell r="K1535">
            <v>28.1</v>
          </cell>
          <cell r="Q1535">
            <v>4.7698</v>
          </cell>
        </row>
        <row r="1536">
          <cell r="K1536">
            <v>28.81</v>
          </cell>
          <cell r="Q1536">
            <v>4.7229999999999999</v>
          </cell>
        </row>
        <row r="1537">
          <cell r="K1537">
            <v>28.732500000000002</v>
          </cell>
          <cell r="Q1537">
            <v>4.3042999999999996</v>
          </cell>
        </row>
        <row r="1538">
          <cell r="K1538">
            <v>29.05</v>
          </cell>
          <cell r="Q1538">
            <v>4.4005999999999998</v>
          </cell>
        </row>
        <row r="1539">
          <cell r="K1539">
            <v>29.23</v>
          </cell>
          <cell r="Q1539">
            <v>4.4722</v>
          </cell>
        </row>
        <row r="1540">
          <cell r="K1540">
            <v>29.26</v>
          </cell>
          <cell r="Q1540">
            <v>4.5852000000000004</v>
          </cell>
        </row>
        <row r="1541">
          <cell r="K1541">
            <v>29.945</v>
          </cell>
          <cell r="Q1541">
            <v>4.5728</v>
          </cell>
        </row>
        <row r="1542">
          <cell r="K1542">
            <v>30.414999999999999</v>
          </cell>
          <cell r="Q1542">
            <v>4.6234000000000002</v>
          </cell>
        </row>
        <row r="1543">
          <cell r="K1543">
            <v>30.51</v>
          </cell>
          <cell r="Q1543">
            <v>4.6520000000000001</v>
          </cell>
        </row>
        <row r="1544">
          <cell r="K1544">
            <v>30.49</v>
          </cell>
          <cell r="Q1544">
            <v>4.6567999999999996</v>
          </cell>
        </row>
        <row r="1545">
          <cell r="K1545">
            <v>30.27</v>
          </cell>
          <cell r="Q1545">
            <v>4.7657999999999996</v>
          </cell>
        </row>
        <row r="1546">
          <cell r="K1546">
            <v>31.462499999999999</v>
          </cell>
          <cell r="Q1546">
            <v>4.8406000000000002</v>
          </cell>
        </row>
        <row r="1547">
          <cell r="K1547">
            <v>31.675000000000001</v>
          </cell>
          <cell r="Q1547">
            <v>4.8556999999999997</v>
          </cell>
        </row>
        <row r="1548">
          <cell r="K1548">
            <v>31.76</v>
          </cell>
          <cell r="Q1548">
            <v>4.8525</v>
          </cell>
        </row>
        <row r="1549">
          <cell r="K1549">
            <v>31.66</v>
          </cell>
          <cell r="Q1549">
            <v>4.8174999999999999</v>
          </cell>
        </row>
        <row r="1550">
          <cell r="K1550">
            <v>31.54</v>
          </cell>
          <cell r="Q1550">
            <v>5.0072999999999999</v>
          </cell>
        </row>
        <row r="1551">
          <cell r="K1551">
            <v>31.66</v>
          </cell>
          <cell r="Q1551">
            <v>5.0411000000000001</v>
          </cell>
        </row>
        <row r="1552">
          <cell r="K1552">
            <v>31.57</v>
          </cell>
          <cell r="Q1552">
            <v>5.0547000000000004</v>
          </cell>
        </row>
        <row r="1553">
          <cell r="K1553">
            <v>31.5</v>
          </cell>
          <cell r="Q1553">
            <v>5.0388000000000002</v>
          </cell>
        </row>
        <row r="1554">
          <cell r="K1554">
            <v>31.29</v>
          </cell>
          <cell r="Q1554">
            <v>5.0197000000000003</v>
          </cell>
        </row>
        <row r="1555">
          <cell r="K1555">
            <v>31.3</v>
          </cell>
          <cell r="Q1555">
            <v>5.0388000000000002</v>
          </cell>
        </row>
        <row r="1556">
          <cell r="K1556">
            <v>31.62</v>
          </cell>
          <cell r="Q1556">
            <v>5.0244</v>
          </cell>
        </row>
        <row r="1557">
          <cell r="K1557">
            <v>31.48</v>
          </cell>
          <cell r="Q1557">
            <v>5.0133000000000001</v>
          </cell>
        </row>
        <row r="1558">
          <cell r="K1558">
            <v>31.04</v>
          </cell>
          <cell r="Q1558">
            <v>4.9798999999999998</v>
          </cell>
        </row>
        <row r="1559">
          <cell r="K1559">
            <v>31.17</v>
          </cell>
          <cell r="Q1559">
            <v>4.9814999999999996</v>
          </cell>
        </row>
        <row r="1560">
          <cell r="K1560">
            <v>31.03</v>
          </cell>
          <cell r="Q1560">
            <v>5.0324</v>
          </cell>
        </row>
        <row r="1561">
          <cell r="K1561">
            <v>31.04</v>
          </cell>
          <cell r="Q1561">
            <v>5.0101000000000004</v>
          </cell>
        </row>
        <row r="1562">
          <cell r="K1562">
            <v>30.99</v>
          </cell>
          <cell r="Q1562">
            <v>4.9401000000000002</v>
          </cell>
        </row>
        <row r="1563">
          <cell r="K1563">
            <v>30.945</v>
          </cell>
          <cell r="Q1563">
            <v>4.9607999999999999</v>
          </cell>
        </row>
        <row r="1564">
          <cell r="K1564">
            <v>31.18</v>
          </cell>
          <cell r="Q1564">
            <v>4.9385000000000003</v>
          </cell>
        </row>
        <row r="1565">
          <cell r="K1565">
            <v>31.245000000000001</v>
          </cell>
          <cell r="Q1565">
            <v>4.9401000000000002</v>
          </cell>
        </row>
        <row r="1566">
          <cell r="K1566">
            <v>31.53</v>
          </cell>
          <cell r="Q1566">
            <v>4.9321000000000002</v>
          </cell>
        </row>
        <row r="1567">
          <cell r="K1567">
            <v>31.6</v>
          </cell>
          <cell r="Q1567">
            <v>4.9249999999999998</v>
          </cell>
        </row>
        <row r="1568">
          <cell r="K1568">
            <v>32.305</v>
          </cell>
          <cell r="Q1568">
            <v>4.9623999999999997</v>
          </cell>
        </row>
        <row r="1569">
          <cell r="K1569">
            <v>32.51</v>
          </cell>
          <cell r="Q1569">
            <v>4.9726999999999997</v>
          </cell>
        </row>
        <row r="1570">
          <cell r="K1570">
            <v>32.4</v>
          </cell>
          <cell r="Q1570">
            <v>5.0180999999999996</v>
          </cell>
        </row>
        <row r="1571">
          <cell r="K1571">
            <v>32.29</v>
          </cell>
          <cell r="Q1571">
            <v>5.0292000000000003</v>
          </cell>
        </row>
        <row r="1572">
          <cell r="K1572">
            <v>32.56</v>
          </cell>
          <cell r="Q1572">
            <v>5.1414</v>
          </cell>
        </row>
        <row r="1573">
          <cell r="K1573">
            <v>32.92</v>
          </cell>
          <cell r="Q1573">
            <v>5.1740000000000004</v>
          </cell>
        </row>
        <row r="1574">
          <cell r="K1574">
            <v>32</v>
          </cell>
          <cell r="Q1574">
            <v>5.1565000000000003</v>
          </cell>
        </row>
        <row r="1575">
          <cell r="K1575">
            <v>32.03</v>
          </cell>
          <cell r="Q1575">
            <v>5.1390000000000002</v>
          </cell>
        </row>
        <row r="1576">
          <cell r="K1576">
            <v>33.24</v>
          </cell>
          <cell r="Q1576">
            <v>5.1820000000000004</v>
          </cell>
        </row>
        <row r="1577">
          <cell r="K1577">
            <v>33.142499999999998</v>
          </cell>
          <cell r="Q1577">
            <v>5.2393000000000001</v>
          </cell>
        </row>
        <row r="1578">
          <cell r="K1578">
            <v>32.99</v>
          </cell>
          <cell r="Q1578">
            <v>5.0929000000000002</v>
          </cell>
        </row>
        <row r="1579">
          <cell r="K1579">
            <v>32.619999999999997</v>
          </cell>
          <cell r="Q1579">
            <v>5.0975999999999999</v>
          </cell>
        </row>
        <row r="1580">
          <cell r="K1580">
            <v>32.979999999999997</v>
          </cell>
          <cell r="Q1580">
            <v>5.2901999999999996</v>
          </cell>
        </row>
        <row r="1581">
          <cell r="K1581">
            <v>33.03</v>
          </cell>
          <cell r="Q1581">
            <v>5.2747000000000002</v>
          </cell>
        </row>
        <row r="1582">
          <cell r="K1582">
            <v>32.889000000000003</v>
          </cell>
          <cell r="Q1582">
            <v>5.2504</v>
          </cell>
        </row>
        <row r="1583">
          <cell r="K1583">
            <v>33.26</v>
          </cell>
          <cell r="Q1583">
            <v>5.1914999999999996</v>
          </cell>
        </row>
        <row r="1584">
          <cell r="K1584">
            <v>33.47</v>
          </cell>
          <cell r="Q1584">
            <v>5.2488000000000001</v>
          </cell>
        </row>
        <row r="1585">
          <cell r="K1585">
            <v>33.29</v>
          </cell>
          <cell r="Q1585">
            <v>5.2568000000000001</v>
          </cell>
        </row>
        <row r="1586">
          <cell r="K1586">
            <v>32.76</v>
          </cell>
          <cell r="Q1586">
            <v>5.2343999999999999</v>
          </cell>
        </row>
        <row r="1587">
          <cell r="K1587">
            <v>33.11</v>
          </cell>
          <cell r="Q1587">
            <v>5.2934000000000001</v>
          </cell>
        </row>
        <row r="1588">
          <cell r="K1588">
            <v>33.01</v>
          </cell>
          <cell r="Q1588">
            <v>5.3268000000000004</v>
          </cell>
        </row>
        <row r="1589">
          <cell r="K1589">
            <v>33.68</v>
          </cell>
          <cell r="Q1589">
            <v>5.2981999999999996</v>
          </cell>
        </row>
        <row r="1590">
          <cell r="K1590">
            <v>32.53</v>
          </cell>
          <cell r="Q1590">
            <v>5.2138</v>
          </cell>
        </row>
        <row r="1591">
          <cell r="K1591">
            <v>32.18</v>
          </cell>
          <cell r="Q1591">
            <v>5.2694999999999999</v>
          </cell>
        </row>
        <row r="1592">
          <cell r="K1592">
            <v>32.25</v>
          </cell>
          <cell r="Q1592">
            <v>5.2535999999999996</v>
          </cell>
        </row>
        <row r="1593">
          <cell r="K1593">
            <v>32.950000000000003</v>
          </cell>
          <cell r="Q1593">
            <v>5.3601999999999999</v>
          </cell>
        </row>
        <row r="1594">
          <cell r="K1594">
            <v>32.9</v>
          </cell>
          <cell r="Q1594">
            <v>5.1772</v>
          </cell>
        </row>
        <row r="1595">
          <cell r="K1595">
            <v>31.664999999999999</v>
          </cell>
          <cell r="Q1595">
            <v>5.1215000000000002</v>
          </cell>
        </row>
        <row r="1596">
          <cell r="K1596">
            <v>32.119999999999997</v>
          </cell>
          <cell r="Q1596">
            <v>5.1326999999999998</v>
          </cell>
        </row>
        <row r="1597">
          <cell r="K1597">
            <v>33.027500000000003</v>
          </cell>
          <cell r="Q1597">
            <v>5.2441000000000004</v>
          </cell>
        </row>
        <row r="1598">
          <cell r="K1598">
            <v>32.765000000000001</v>
          </cell>
          <cell r="Q1598">
            <v>4.8939000000000004</v>
          </cell>
        </row>
        <row r="1599">
          <cell r="K1599">
            <v>32.1</v>
          </cell>
          <cell r="Q1599">
            <v>4.7102000000000004</v>
          </cell>
        </row>
        <row r="1600">
          <cell r="K1600">
            <v>32.744999999999997</v>
          </cell>
          <cell r="Q1600">
            <v>4.7778</v>
          </cell>
        </row>
        <row r="1601">
          <cell r="K1601">
            <v>32.79</v>
          </cell>
          <cell r="Q1601">
            <v>4.9127999999999998</v>
          </cell>
        </row>
        <row r="1602">
          <cell r="K1602">
            <v>31.8</v>
          </cell>
          <cell r="Q1602">
            <v>4.8738000000000001</v>
          </cell>
        </row>
        <row r="1603">
          <cell r="K1603">
            <v>31.91</v>
          </cell>
          <cell r="Q1603">
            <v>4.7748999999999997</v>
          </cell>
        </row>
        <row r="1604">
          <cell r="K1604">
            <v>31.59</v>
          </cell>
          <cell r="Q1604">
            <v>4.8708</v>
          </cell>
        </row>
        <row r="1605">
          <cell r="K1605">
            <v>31.17</v>
          </cell>
          <cell r="Q1605">
            <v>4.8775000000000004</v>
          </cell>
        </row>
        <row r="1606">
          <cell r="K1606">
            <v>30.2</v>
          </cell>
          <cell r="Q1606">
            <v>4.7302</v>
          </cell>
        </row>
        <row r="1607">
          <cell r="K1607">
            <v>30.55</v>
          </cell>
          <cell r="Q1607">
            <v>4.7465999999999999</v>
          </cell>
        </row>
        <row r="1608">
          <cell r="K1608">
            <v>30.76</v>
          </cell>
          <cell r="Q1608">
            <v>4.6989999999999998</v>
          </cell>
        </row>
        <row r="1609">
          <cell r="K1609">
            <v>31.4175</v>
          </cell>
          <cell r="Q1609">
            <v>4.6364999999999998</v>
          </cell>
        </row>
        <row r="1610">
          <cell r="K1610">
            <v>31.125</v>
          </cell>
          <cell r="Q1610">
            <v>4.4922000000000004</v>
          </cell>
        </row>
        <row r="1611">
          <cell r="K1611">
            <v>31.41</v>
          </cell>
          <cell r="Q1611">
            <v>4.5442999999999998</v>
          </cell>
        </row>
        <row r="1612">
          <cell r="K1612">
            <v>32.14</v>
          </cell>
          <cell r="Q1612">
            <v>4.5754999999999999</v>
          </cell>
        </row>
        <row r="1613">
          <cell r="K1613">
            <v>32.64</v>
          </cell>
          <cell r="Q1613">
            <v>4.6733000000000002</v>
          </cell>
        </row>
        <row r="1614">
          <cell r="K1614">
            <v>32.555</v>
          </cell>
          <cell r="Q1614">
            <v>4.6298000000000004</v>
          </cell>
        </row>
        <row r="1615">
          <cell r="K1615">
            <v>33.159999999999997</v>
          </cell>
          <cell r="Q1615">
            <v>4.6722000000000001</v>
          </cell>
        </row>
        <row r="1616">
          <cell r="K1616">
            <v>33.049999999999997</v>
          </cell>
          <cell r="Q1616">
            <v>4.7808000000000002</v>
          </cell>
        </row>
        <row r="1617">
          <cell r="K1617">
            <v>33.432499999999997</v>
          </cell>
          <cell r="Q1617">
            <v>4.8552</v>
          </cell>
        </row>
        <row r="1618">
          <cell r="K1618">
            <v>34.020000000000003</v>
          </cell>
          <cell r="Q1618">
            <v>4.8425000000000002</v>
          </cell>
        </row>
        <row r="1619">
          <cell r="K1619">
            <v>34.14</v>
          </cell>
          <cell r="Q1619">
            <v>4.9325000000000001</v>
          </cell>
        </row>
        <row r="1620">
          <cell r="K1620">
            <v>33.92</v>
          </cell>
          <cell r="Q1620">
            <v>4.9161999999999999</v>
          </cell>
        </row>
        <row r="1621">
          <cell r="K1621">
            <v>33.58</v>
          </cell>
          <cell r="Q1621">
            <v>4.9730999999999996</v>
          </cell>
        </row>
        <row r="1622">
          <cell r="K1622">
            <v>33.72</v>
          </cell>
          <cell r="Q1622">
            <v>5.0605000000000002</v>
          </cell>
        </row>
        <row r="1623">
          <cell r="K1623">
            <v>33.54</v>
          </cell>
          <cell r="Q1623">
            <v>5.0782999999999996</v>
          </cell>
        </row>
        <row r="1624">
          <cell r="K1624">
            <v>33.784999999999997</v>
          </cell>
          <cell r="Q1624">
            <v>5.0456000000000003</v>
          </cell>
        </row>
        <row r="1625">
          <cell r="K1625">
            <v>33.4</v>
          </cell>
          <cell r="Q1625">
            <v>4.9950000000000001</v>
          </cell>
        </row>
        <row r="1626">
          <cell r="K1626">
            <v>33.700000000000003</v>
          </cell>
          <cell r="Q1626">
            <v>5.0157999999999996</v>
          </cell>
        </row>
        <row r="1627">
          <cell r="K1627">
            <v>33.799999999999997</v>
          </cell>
          <cell r="Q1627">
            <v>4.9890999999999996</v>
          </cell>
        </row>
        <row r="1628">
          <cell r="K1628">
            <v>34.18</v>
          </cell>
          <cell r="Q1628">
            <v>5.0255000000000001</v>
          </cell>
        </row>
        <row r="1629">
          <cell r="K1629">
            <v>33.630000000000003</v>
          </cell>
          <cell r="Q1629">
            <v>4.9682000000000004</v>
          </cell>
        </row>
        <row r="1630">
          <cell r="K1630">
            <v>33.67</v>
          </cell>
          <cell r="Q1630">
            <v>5.0129000000000001</v>
          </cell>
        </row>
        <row r="1631">
          <cell r="K1631">
            <v>34.11</v>
          </cell>
          <cell r="Q1631">
            <v>5.0277000000000003</v>
          </cell>
        </row>
        <row r="1632">
          <cell r="K1632">
            <v>34.75</v>
          </cell>
          <cell r="Q1632">
            <v>5.0842999999999998</v>
          </cell>
        </row>
        <row r="1633">
          <cell r="K1633">
            <v>34.83</v>
          </cell>
          <cell r="Q1633">
            <v>5.0025000000000004</v>
          </cell>
        </row>
        <row r="1634">
          <cell r="K1634">
            <v>34.97</v>
          </cell>
          <cell r="Q1634">
            <v>5.0084</v>
          </cell>
        </row>
        <row r="1635">
          <cell r="K1635">
            <v>35.25</v>
          </cell>
          <cell r="Q1635">
            <v>5.0739000000000001</v>
          </cell>
        </row>
        <row r="1636">
          <cell r="K1636">
            <v>35.29</v>
          </cell>
          <cell r="Q1636">
            <v>5.1691000000000003</v>
          </cell>
        </row>
        <row r="1637">
          <cell r="K1637">
            <v>35.96</v>
          </cell>
          <cell r="Q1637">
            <v>5.181</v>
          </cell>
        </row>
        <row r="1638">
          <cell r="K1638">
            <v>36.369999999999997</v>
          </cell>
          <cell r="Q1638">
            <v>5.2018000000000004</v>
          </cell>
        </row>
        <row r="1639">
          <cell r="K1639">
            <v>36.14</v>
          </cell>
          <cell r="Q1639">
            <v>5.2434000000000003</v>
          </cell>
        </row>
        <row r="1640">
          <cell r="K1640">
            <v>35.25</v>
          </cell>
          <cell r="Q1640">
            <v>5.2493999999999996</v>
          </cell>
        </row>
        <row r="1641">
          <cell r="K1641">
            <v>34.67</v>
          </cell>
          <cell r="Q1641">
            <v>5.3490000000000002</v>
          </cell>
        </row>
        <row r="1642">
          <cell r="K1642">
            <v>34.869999999999997</v>
          </cell>
          <cell r="Q1642">
            <v>5.41</v>
          </cell>
        </row>
        <row r="1643">
          <cell r="K1643">
            <v>35.200000000000003</v>
          </cell>
          <cell r="Q1643">
            <v>5.3757999999999999</v>
          </cell>
        </row>
        <row r="1644">
          <cell r="K1644">
            <v>35.619999999999997</v>
          </cell>
          <cell r="Q1644">
            <v>5.2434000000000003</v>
          </cell>
        </row>
        <row r="1645">
          <cell r="K1645">
            <v>34.979999999999997</v>
          </cell>
          <cell r="Q1645">
            <v>5.1571999999999996</v>
          </cell>
        </row>
        <row r="1646">
          <cell r="K1646">
            <v>35.729999999999997</v>
          </cell>
          <cell r="Q1646">
            <v>5.1868999999999996</v>
          </cell>
        </row>
        <row r="1647">
          <cell r="K1647">
            <v>35.19</v>
          </cell>
          <cell r="Q1647">
            <v>5.2359999999999998</v>
          </cell>
        </row>
        <row r="1648">
          <cell r="K1648">
            <v>34.18</v>
          </cell>
          <cell r="Q1648">
            <v>5.2984999999999998</v>
          </cell>
        </row>
        <row r="1649">
          <cell r="K1649">
            <v>33.94</v>
          </cell>
          <cell r="Q1649">
            <v>5.2032999999999996</v>
          </cell>
        </row>
        <row r="1650">
          <cell r="K1650">
            <v>33.909999999999997</v>
          </cell>
          <cell r="Q1650">
            <v>5.3148</v>
          </cell>
        </row>
        <row r="1651">
          <cell r="K1651">
            <v>34.5</v>
          </cell>
          <cell r="Q1651">
            <v>5.2344999999999997</v>
          </cell>
        </row>
        <row r="1652">
          <cell r="K1652">
            <v>34.270000000000003</v>
          </cell>
          <cell r="Q1652">
            <v>5.0842999999999998</v>
          </cell>
        </row>
        <row r="1653">
          <cell r="K1653">
            <v>33.159999999999997</v>
          </cell>
          <cell r="Q1653">
            <v>5.0486000000000004</v>
          </cell>
        </row>
        <row r="1654">
          <cell r="K1654">
            <v>33.04</v>
          </cell>
          <cell r="Q1654">
            <v>5.0441000000000003</v>
          </cell>
        </row>
        <row r="1655">
          <cell r="K1655">
            <v>32.99</v>
          </cell>
          <cell r="Q1655">
            <v>5.1318999999999999</v>
          </cell>
        </row>
        <row r="1656">
          <cell r="K1656">
            <v>33.4</v>
          </cell>
          <cell r="Q1656">
            <v>5.0976999999999997</v>
          </cell>
        </row>
        <row r="1657">
          <cell r="K1657">
            <v>33.700000000000003</v>
          </cell>
          <cell r="Q1657">
            <v>4.9325000000000001</v>
          </cell>
        </row>
        <row r="1658">
          <cell r="K1658">
            <v>34.22</v>
          </cell>
          <cell r="Q1658">
            <v>4.9146999999999998</v>
          </cell>
        </row>
        <row r="1659">
          <cell r="K1659">
            <v>32.880000000000003</v>
          </cell>
          <cell r="Q1659">
            <v>4.9073000000000002</v>
          </cell>
        </row>
        <row r="1660">
          <cell r="K1660">
            <v>32.72</v>
          </cell>
          <cell r="Q1660">
            <v>4.9682000000000004</v>
          </cell>
        </row>
        <row r="1661">
          <cell r="K1661">
            <v>32.33</v>
          </cell>
          <cell r="Q1661">
            <v>5.0129000000000001</v>
          </cell>
        </row>
        <row r="1662">
          <cell r="K1662">
            <v>32.19</v>
          </cell>
          <cell r="Q1662">
            <v>4.9256000000000002</v>
          </cell>
        </row>
        <row r="1663">
          <cell r="K1663">
            <v>31.84</v>
          </cell>
          <cell r="Q1663">
            <v>4.7327000000000004</v>
          </cell>
        </row>
        <row r="1664">
          <cell r="K1664">
            <v>31.25</v>
          </cell>
          <cell r="Q1664">
            <v>4.7096</v>
          </cell>
        </row>
        <row r="1665">
          <cell r="K1665">
            <v>31.63</v>
          </cell>
          <cell r="Q1665">
            <v>4.6535000000000002</v>
          </cell>
        </row>
        <row r="1666">
          <cell r="K1666">
            <v>31.18</v>
          </cell>
          <cell r="Q1666">
            <v>4.6334</v>
          </cell>
        </row>
        <row r="1667">
          <cell r="K1667">
            <v>31.63</v>
          </cell>
          <cell r="Q1667">
            <v>4.5830000000000002</v>
          </cell>
        </row>
        <row r="1668">
          <cell r="K1668">
            <v>32.08</v>
          </cell>
          <cell r="Q1668">
            <v>4.4981</v>
          </cell>
        </row>
        <row r="1669">
          <cell r="K1669">
            <v>31.16</v>
          </cell>
          <cell r="Q1669">
            <v>4.5528000000000004</v>
          </cell>
        </row>
        <row r="1670">
          <cell r="K1670">
            <v>30.8</v>
          </cell>
          <cell r="Q1670">
            <v>4.4880000000000004</v>
          </cell>
        </row>
        <row r="1671">
          <cell r="K1671">
            <v>31.184999999999999</v>
          </cell>
          <cell r="Q1671">
            <v>4.5528000000000004</v>
          </cell>
        </row>
        <row r="1672">
          <cell r="K1672">
            <v>31.91</v>
          </cell>
          <cell r="Q1672">
            <v>4.6174999999999997</v>
          </cell>
        </row>
        <row r="1673">
          <cell r="K1673">
            <v>32.65</v>
          </cell>
          <cell r="Q1673">
            <v>4.4851000000000001</v>
          </cell>
        </row>
        <row r="1674">
          <cell r="K1674">
            <v>32.200000000000003</v>
          </cell>
          <cell r="Q1674">
            <v>4.4333</v>
          </cell>
        </row>
        <row r="1675">
          <cell r="K1675">
            <v>32.459000000000003</v>
          </cell>
          <cell r="Q1675">
            <v>4.4886999999999997</v>
          </cell>
        </row>
        <row r="1676">
          <cell r="K1676">
            <v>31.14</v>
          </cell>
          <cell r="Q1676">
            <v>4.5930999999999997</v>
          </cell>
        </row>
        <row r="1677">
          <cell r="K1677">
            <v>31.58</v>
          </cell>
          <cell r="Q1677">
            <v>4.6996000000000002</v>
          </cell>
        </row>
        <row r="1678">
          <cell r="K1678">
            <v>32.340000000000003</v>
          </cell>
          <cell r="Q1678">
            <v>4.6348000000000003</v>
          </cell>
        </row>
        <row r="1679">
          <cell r="K1679">
            <v>32.43</v>
          </cell>
          <cell r="Q1679">
            <v>4.6721000000000004</v>
          </cell>
        </row>
        <row r="1680">
          <cell r="K1680">
            <v>32.909999999999997</v>
          </cell>
          <cell r="Q1680">
            <v>4.4821999999999997</v>
          </cell>
        </row>
        <row r="1681">
          <cell r="K1681">
            <v>33.049999999999997</v>
          </cell>
          <cell r="Q1681">
            <v>4.5456000000000003</v>
          </cell>
        </row>
        <row r="1682">
          <cell r="K1682">
            <v>33.06</v>
          </cell>
          <cell r="Q1682">
            <v>4.6550000000000002</v>
          </cell>
        </row>
        <row r="1683">
          <cell r="K1683">
            <v>33.21</v>
          </cell>
          <cell r="Q1683">
            <v>4.6679000000000004</v>
          </cell>
        </row>
        <row r="1684">
          <cell r="K1684">
            <v>34.090000000000003</v>
          </cell>
          <cell r="Q1684">
            <v>4.7370000000000001</v>
          </cell>
        </row>
        <row r="1685">
          <cell r="K1685">
            <v>33.94</v>
          </cell>
          <cell r="Q1685">
            <v>4.7571000000000003</v>
          </cell>
        </row>
        <row r="1686">
          <cell r="K1686">
            <v>33.14</v>
          </cell>
          <cell r="Q1686">
            <v>4.7586000000000004</v>
          </cell>
        </row>
        <row r="1687">
          <cell r="K1687">
            <v>32.6</v>
          </cell>
          <cell r="Q1687">
            <v>4.7801999999999998</v>
          </cell>
        </row>
        <row r="1688">
          <cell r="K1688">
            <v>32.69</v>
          </cell>
          <cell r="Q1688">
            <v>4.9067999999999996</v>
          </cell>
        </row>
        <row r="1689">
          <cell r="K1689">
            <v>32.049999999999997</v>
          </cell>
          <cell r="Q1689">
            <v>4.8853</v>
          </cell>
        </row>
        <row r="1690">
          <cell r="K1690">
            <v>32.090000000000003</v>
          </cell>
          <cell r="Q1690">
            <v>4.7701000000000002</v>
          </cell>
        </row>
        <row r="1691">
          <cell r="K1691">
            <v>31.49</v>
          </cell>
          <cell r="Q1691">
            <v>4.6924000000000001</v>
          </cell>
        </row>
        <row r="1692">
          <cell r="K1692">
            <v>32.64</v>
          </cell>
          <cell r="Q1692">
            <v>4.7053000000000003</v>
          </cell>
        </row>
        <row r="1693">
          <cell r="K1693">
            <v>32.075000000000003</v>
          </cell>
          <cell r="Q1693">
            <v>4.6132</v>
          </cell>
        </row>
        <row r="1694">
          <cell r="K1694">
            <v>32.47</v>
          </cell>
          <cell r="Q1694">
            <v>4.6189999999999998</v>
          </cell>
        </row>
        <row r="1695">
          <cell r="K1695">
            <v>32.549999999999997</v>
          </cell>
          <cell r="Q1695">
            <v>4.5326000000000004</v>
          </cell>
        </row>
        <row r="1696">
          <cell r="K1696">
            <v>32.21</v>
          </cell>
          <cell r="Q1696">
            <v>4.6981000000000002</v>
          </cell>
        </row>
        <row r="1697">
          <cell r="K1697">
            <v>32.145000000000003</v>
          </cell>
          <cell r="Q1697">
            <v>4.6167999999999996</v>
          </cell>
        </row>
        <row r="1698">
          <cell r="K1698">
            <v>30.71</v>
          </cell>
          <cell r="Q1698">
            <v>4.6737000000000002</v>
          </cell>
        </row>
        <row r="1699">
          <cell r="K1699">
            <v>30.664999999999999</v>
          </cell>
          <cell r="Q1699">
            <v>4.6852</v>
          </cell>
        </row>
        <row r="1700">
          <cell r="K1700">
            <v>30.58</v>
          </cell>
          <cell r="Q1700">
            <v>4.6361999999999997</v>
          </cell>
        </row>
        <row r="1701">
          <cell r="K1701">
            <v>30.11</v>
          </cell>
          <cell r="Q1701">
            <v>4.6269</v>
          </cell>
        </row>
        <row r="1702">
          <cell r="K1702">
            <v>29.55</v>
          </cell>
          <cell r="Q1702">
            <v>4.4203000000000001</v>
          </cell>
        </row>
        <row r="1703">
          <cell r="K1703">
            <v>30.19</v>
          </cell>
          <cell r="Q1703">
            <v>4.4138999999999999</v>
          </cell>
        </row>
        <row r="1704">
          <cell r="K1704">
            <v>28.88</v>
          </cell>
          <cell r="Q1704">
            <v>4.4016000000000002</v>
          </cell>
        </row>
        <row r="1705">
          <cell r="K1705">
            <v>28.35</v>
          </cell>
          <cell r="Q1705">
            <v>4.3339999999999996</v>
          </cell>
        </row>
        <row r="1706">
          <cell r="K1706">
            <v>26.02</v>
          </cell>
          <cell r="Q1706">
            <v>4.2534000000000001</v>
          </cell>
        </row>
        <row r="1707">
          <cell r="K1707">
            <v>27.6</v>
          </cell>
          <cell r="Q1707">
            <v>4.3455000000000004</v>
          </cell>
        </row>
        <row r="1708">
          <cell r="K1708">
            <v>26.48</v>
          </cell>
          <cell r="Q1708">
            <v>4.1569000000000003</v>
          </cell>
        </row>
        <row r="1709">
          <cell r="K1709">
            <v>27.7</v>
          </cell>
          <cell r="Q1709">
            <v>4.0805999999999996</v>
          </cell>
        </row>
        <row r="1710">
          <cell r="K1710">
            <v>27.39</v>
          </cell>
          <cell r="Q1710">
            <v>3.7452999999999999</v>
          </cell>
        </row>
        <row r="1711">
          <cell r="K1711">
            <v>27.64</v>
          </cell>
          <cell r="Q1711">
            <v>3.9727000000000001</v>
          </cell>
        </row>
        <row r="1712">
          <cell r="K1712">
            <v>27.57</v>
          </cell>
          <cell r="Q1712">
            <v>3.8115000000000001</v>
          </cell>
        </row>
        <row r="1713">
          <cell r="K1713">
            <v>27.47</v>
          </cell>
          <cell r="Q1713">
            <v>3.9870999999999999</v>
          </cell>
        </row>
        <row r="1714">
          <cell r="K1714">
            <v>25.19</v>
          </cell>
          <cell r="Q1714">
            <v>3.9424999999999999</v>
          </cell>
        </row>
        <row r="1715">
          <cell r="K1715">
            <v>24.78</v>
          </cell>
          <cell r="Q1715">
            <v>3.9784000000000002</v>
          </cell>
        </row>
        <row r="1716">
          <cell r="K1716">
            <v>25.06</v>
          </cell>
          <cell r="Q1716">
            <v>3.9683999999999999</v>
          </cell>
        </row>
        <row r="1717">
          <cell r="K1717">
            <v>26.199000000000002</v>
          </cell>
          <cell r="Q1717">
            <v>3.9540000000000002</v>
          </cell>
        </row>
        <row r="1718">
          <cell r="K1718">
            <v>26.68</v>
          </cell>
          <cell r="Q1718">
            <v>3.6257999999999999</v>
          </cell>
        </row>
        <row r="1719">
          <cell r="K1719">
            <v>25.9</v>
          </cell>
          <cell r="Q1719">
            <v>3.5668000000000002</v>
          </cell>
        </row>
        <row r="1720">
          <cell r="K1720">
            <v>26.65</v>
          </cell>
          <cell r="Q1720">
            <v>3.6071</v>
          </cell>
        </row>
        <row r="1721">
          <cell r="K1721">
            <v>27.91</v>
          </cell>
          <cell r="Q1721">
            <v>3.7709999999999999</v>
          </cell>
        </row>
        <row r="1722">
          <cell r="K1722">
            <v>27.87</v>
          </cell>
          <cell r="Q1722">
            <v>3.8403</v>
          </cell>
        </row>
        <row r="1723">
          <cell r="K1723">
            <v>28.07</v>
          </cell>
          <cell r="Q1723">
            <v>3.7280000000000002</v>
          </cell>
        </row>
        <row r="1724">
          <cell r="K1724">
            <v>27.844999999999999</v>
          </cell>
          <cell r="Q1724">
            <v>3.8359000000000001</v>
          </cell>
        </row>
        <row r="1725">
          <cell r="K1725">
            <v>26.97</v>
          </cell>
          <cell r="Q1725">
            <v>4.0172999999999996</v>
          </cell>
        </row>
        <row r="1726">
          <cell r="K1726">
            <v>26.49</v>
          </cell>
          <cell r="Q1726">
            <v>4.0114999999999998</v>
          </cell>
        </row>
        <row r="1727">
          <cell r="K1727">
            <v>27.63</v>
          </cell>
          <cell r="Q1727">
            <v>3.9567000000000001</v>
          </cell>
        </row>
        <row r="1728">
          <cell r="K1728">
            <v>26.72</v>
          </cell>
          <cell r="Q1728">
            <v>3.9249999999999998</v>
          </cell>
        </row>
        <row r="1729">
          <cell r="K1729">
            <v>26</v>
          </cell>
          <cell r="Q1729">
            <v>3.8016000000000001</v>
          </cell>
        </row>
        <row r="1730">
          <cell r="K1730">
            <v>26.75</v>
          </cell>
          <cell r="Q1730">
            <v>3.734</v>
          </cell>
        </row>
        <row r="1731">
          <cell r="K1731">
            <v>27.72</v>
          </cell>
          <cell r="Q1731">
            <v>3.8946999999999998</v>
          </cell>
        </row>
        <row r="1732">
          <cell r="K1732">
            <v>28.15</v>
          </cell>
          <cell r="Q1732">
            <v>3.7664</v>
          </cell>
        </row>
        <row r="1733">
          <cell r="K1733">
            <v>28.95</v>
          </cell>
          <cell r="Q1733">
            <v>3.6648999999999998</v>
          </cell>
        </row>
        <row r="1734">
          <cell r="K1734">
            <v>29.23</v>
          </cell>
          <cell r="Q1734">
            <v>3.7706</v>
          </cell>
        </row>
        <row r="1735">
          <cell r="K1735">
            <v>29.02</v>
          </cell>
          <cell r="Q1735">
            <v>3.9073000000000002</v>
          </cell>
        </row>
        <row r="1736">
          <cell r="K1736">
            <v>28.35</v>
          </cell>
          <cell r="Q1736">
            <v>3.968</v>
          </cell>
        </row>
        <row r="1737">
          <cell r="K1737">
            <v>29.54</v>
          </cell>
          <cell r="Q1737">
            <v>4.0807000000000002</v>
          </cell>
        </row>
        <row r="1738">
          <cell r="K1738">
            <v>28.34</v>
          </cell>
          <cell r="Q1738">
            <v>4.1201999999999996</v>
          </cell>
        </row>
        <row r="1739">
          <cell r="K1739">
            <v>28.9</v>
          </cell>
          <cell r="Q1739">
            <v>4.0906000000000002</v>
          </cell>
        </row>
        <row r="1740">
          <cell r="K1740">
            <v>29.71</v>
          </cell>
          <cell r="Q1740">
            <v>3.9962</v>
          </cell>
        </row>
        <row r="1741">
          <cell r="K1741">
            <v>30.13</v>
          </cell>
          <cell r="Q1741">
            <v>4.1638999999999999</v>
          </cell>
        </row>
        <row r="1742">
          <cell r="K1742">
            <v>29.454999999999998</v>
          </cell>
          <cell r="Q1742">
            <v>3.9946999999999999</v>
          </cell>
        </row>
        <row r="1743">
          <cell r="K1743">
            <v>29.65</v>
          </cell>
          <cell r="Q1743">
            <v>4.0736999999999997</v>
          </cell>
        </row>
        <row r="1744">
          <cell r="K1744">
            <v>28.74</v>
          </cell>
          <cell r="Q1744">
            <v>4.1879</v>
          </cell>
        </row>
        <row r="1745">
          <cell r="K1745">
            <v>27.94</v>
          </cell>
          <cell r="Q1745">
            <v>4.2470999999999997</v>
          </cell>
        </row>
        <row r="1746">
          <cell r="K1746">
            <v>28.69</v>
          </cell>
          <cell r="Q1746">
            <v>4.1519000000000004</v>
          </cell>
        </row>
        <row r="1747">
          <cell r="K1747">
            <v>29.51</v>
          </cell>
          <cell r="Q1747">
            <v>4.1794000000000002</v>
          </cell>
        </row>
        <row r="1748">
          <cell r="K1748">
            <v>30.07</v>
          </cell>
          <cell r="Q1748">
            <v>4.0510999999999999</v>
          </cell>
        </row>
        <row r="1749">
          <cell r="K1749">
            <v>29.91</v>
          </cell>
          <cell r="Q1749">
            <v>3.9384000000000001</v>
          </cell>
        </row>
        <row r="1750">
          <cell r="K1750">
            <v>30.97</v>
          </cell>
          <cell r="Q1750">
            <v>4.0441000000000003</v>
          </cell>
        </row>
        <row r="1751">
          <cell r="K1751">
            <v>30.93</v>
          </cell>
          <cell r="Q1751">
            <v>4.1597</v>
          </cell>
        </row>
        <row r="1752">
          <cell r="K1752">
            <v>31.11</v>
          </cell>
          <cell r="Q1752">
            <v>4.2385999999999999</v>
          </cell>
        </row>
        <row r="1753">
          <cell r="K1753">
            <v>31.14</v>
          </cell>
          <cell r="Q1753">
            <v>4.2160000000000002</v>
          </cell>
        </row>
        <row r="1754">
          <cell r="K1754">
            <v>31.85</v>
          </cell>
          <cell r="Q1754">
            <v>4.3654999999999999</v>
          </cell>
        </row>
        <row r="1755">
          <cell r="K1755">
            <v>31.23</v>
          </cell>
          <cell r="Q1755">
            <v>4.3597999999999999</v>
          </cell>
        </row>
        <row r="1756">
          <cell r="K1756">
            <v>31.88</v>
          </cell>
          <cell r="Q1756">
            <v>4.3852000000000002</v>
          </cell>
        </row>
        <row r="1757">
          <cell r="K1757">
            <v>31.49</v>
          </cell>
          <cell r="Q1757">
            <v>4.3894000000000002</v>
          </cell>
        </row>
        <row r="1758">
          <cell r="K1758">
            <v>31.53</v>
          </cell>
          <cell r="Q1758">
            <v>4.4894999999999996</v>
          </cell>
        </row>
        <row r="1759">
          <cell r="K1759">
            <v>32.119999999999997</v>
          </cell>
          <cell r="Q1759">
            <v>4.4020999999999999</v>
          </cell>
        </row>
        <row r="1760">
          <cell r="K1760">
            <v>32.869999999999997</v>
          </cell>
          <cell r="Q1760">
            <v>4.4936999999999996</v>
          </cell>
        </row>
        <row r="1761">
          <cell r="K1761">
            <v>32.369999999999997</v>
          </cell>
          <cell r="Q1761">
            <v>4.4387999999999996</v>
          </cell>
        </row>
        <row r="1762">
          <cell r="K1762">
            <v>32.4</v>
          </cell>
          <cell r="Q1762">
            <v>4.4443999999999999</v>
          </cell>
        </row>
        <row r="1763">
          <cell r="K1763">
            <v>33.659999999999997</v>
          </cell>
          <cell r="Q1763">
            <v>4.5275999999999996</v>
          </cell>
        </row>
        <row r="1764">
          <cell r="K1764">
            <v>33.69</v>
          </cell>
          <cell r="Q1764">
            <v>4.6333000000000002</v>
          </cell>
        </row>
        <row r="1765">
          <cell r="K1765">
            <v>32.770000000000003</v>
          </cell>
          <cell r="Q1765">
            <v>4.5628000000000002</v>
          </cell>
        </row>
        <row r="1766">
          <cell r="K1766">
            <v>31.69</v>
          </cell>
          <cell r="Q1766">
            <v>4.5670000000000002</v>
          </cell>
        </row>
        <row r="1767">
          <cell r="K1767">
            <v>32.28</v>
          </cell>
          <cell r="Q1767">
            <v>4.7446000000000002</v>
          </cell>
        </row>
        <row r="1768">
          <cell r="K1768">
            <v>33.11</v>
          </cell>
          <cell r="Q1768">
            <v>4.7488999999999999</v>
          </cell>
        </row>
        <row r="1769">
          <cell r="K1769">
            <v>32.549999999999997</v>
          </cell>
          <cell r="Q1769">
            <v>4.6192000000000002</v>
          </cell>
        </row>
        <row r="1770">
          <cell r="K1770">
            <v>32.869999999999997</v>
          </cell>
          <cell r="Q1770">
            <v>4.4668999999999999</v>
          </cell>
        </row>
        <row r="1771">
          <cell r="K1771">
            <v>33.61</v>
          </cell>
          <cell r="Q1771">
            <v>4.5500999999999996</v>
          </cell>
        </row>
        <row r="1772">
          <cell r="K1772">
            <v>31.59</v>
          </cell>
          <cell r="Q1772">
            <v>4.6670999999999996</v>
          </cell>
        </row>
        <row r="1773">
          <cell r="K1773">
            <v>31.73</v>
          </cell>
          <cell r="Q1773">
            <v>4.5881999999999996</v>
          </cell>
        </row>
        <row r="1774">
          <cell r="K1774">
            <v>32.369999999999997</v>
          </cell>
          <cell r="Q1774">
            <v>4.6333000000000002</v>
          </cell>
        </row>
        <row r="1775">
          <cell r="K1775">
            <v>32.299999999999997</v>
          </cell>
          <cell r="Q1775">
            <v>4.7375999999999996</v>
          </cell>
        </row>
        <row r="1776">
          <cell r="K1776">
            <v>32.96</v>
          </cell>
          <cell r="Q1776">
            <v>4.4528999999999996</v>
          </cell>
        </row>
        <row r="1777">
          <cell r="K1777">
            <v>31.99</v>
          </cell>
          <cell r="Q1777">
            <v>4.4725999999999999</v>
          </cell>
        </row>
        <row r="1778">
          <cell r="K1778">
            <v>30.82</v>
          </cell>
          <cell r="Q1778">
            <v>4.5628000000000002</v>
          </cell>
        </row>
        <row r="1779">
          <cell r="K1779">
            <v>30.6</v>
          </cell>
          <cell r="Q1779">
            <v>4.5529000000000002</v>
          </cell>
        </row>
        <row r="1780">
          <cell r="K1780">
            <v>29.91</v>
          </cell>
          <cell r="Q1780">
            <v>4.6459999999999999</v>
          </cell>
        </row>
        <row r="1781">
          <cell r="K1781">
            <v>29.81</v>
          </cell>
          <cell r="Q1781">
            <v>4.5091999999999999</v>
          </cell>
        </row>
        <row r="1782">
          <cell r="K1782">
            <v>29</v>
          </cell>
          <cell r="Q1782">
            <v>4.3442999999999996</v>
          </cell>
        </row>
        <row r="1783">
          <cell r="K1783">
            <v>28.74</v>
          </cell>
          <cell r="Q1783">
            <v>4.3132999999999999</v>
          </cell>
        </row>
        <row r="1784">
          <cell r="K1784">
            <v>29.87</v>
          </cell>
          <cell r="Q1784">
            <v>4.2160000000000002</v>
          </cell>
        </row>
        <row r="1785">
          <cell r="K1785">
            <v>29.74</v>
          </cell>
          <cell r="Q1785">
            <v>4.2019000000000002</v>
          </cell>
        </row>
        <row r="1786">
          <cell r="K1786">
            <v>31.35</v>
          </cell>
          <cell r="Q1786">
            <v>4.0877999999999997</v>
          </cell>
        </row>
        <row r="1787">
          <cell r="K1787">
            <v>31.67</v>
          </cell>
          <cell r="Q1787">
            <v>4.0510999999999999</v>
          </cell>
        </row>
        <row r="1788">
          <cell r="K1788">
            <v>31.2</v>
          </cell>
          <cell r="Q1788">
            <v>4.2103999999999999</v>
          </cell>
        </row>
        <row r="1789">
          <cell r="K1789">
            <v>31.9</v>
          </cell>
          <cell r="Q1789">
            <v>4.1920999999999999</v>
          </cell>
        </row>
        <row r="1790">
          <cell r="K1790">
            <v>31.73</v>
          </cell>
          <cell r="Q1790">
            <v>4.3949999999999996</v>
          </cell>
        </row>
        <row r="1791">
          <cell r="K1791">
            <v>31.54</v>
          </cell>
          <cell r="Q1791">
            <v>4.4398999999999997</v>
          </cell>
        </row>
        <row r="1792">
          <cell r="K1792">
            <v>30.74</v>
          </cell>
          <cell r="Q1792">
            <v>4.3739999999999997</v>
          </cell>
        </row>
        <row r="1793">
          <cell r="K1793">
            <v>31.69</v>
          </cell>
          <cell r="Q1793">
            <v>4.4721000000000002</v>
          </cell>
        </row>
        <row r="1794">
          <cell r="K1794">
            <v>31.32</v>
          </cell>
          <cell r="Q1794">
            <v>4.4482999999999997</v>
          </cell>
        </row>
        <row r="1795">
          <cell r="K1795">
            <v>30.83</v>
          </cell>
          <cell r="Q1795">
            <v>4.4217000000000004</v>
          </cell>
        </row>
        <row r="1796">
          <cell r="K1796">
            <v>29.87</v>
          </cell>
          <cell r="Q1796">
            <v>4.3094999999999999</v>
          </cell>
        </row>
        <row r="1797">
          <cell r="K1797">
            <v>29.03</v>
          </cell>
          <cell r="Q1797">
            <v>4.4427000000000003</v>
          </cell>
        </row>
        <row r="1798">
          <cell r="K1798">
            <v>29.21</v>
          </cell>
          <cell r="Q1798">
            <v>4.3907999999999996</v>
          </cell>
        </row>
        <row r="1799">
          <cell r="K1799">
            <v>28.614999999999998</v>
          </cell>
          <cell r="Q1799">
            <v>4.3220999999999998</v>
          </cell>
        </row>
        <row r="1800">
          <cell r="K1800">
            <v>29.17</v>
          </cell>
          <cell r="Q1800">
            <v>4.1875</v>
          </cell>
        </row>
        <row r="1801">
          <cell r="K1801">
            <v>25.77</v>
          </cell>
          <cell r="Q1801">
            <v>4.0697999999999999</v>
          </cell>
        </row>
        <row r="1802">
          <cell r="K1802">
            <v>25.69</v>
          </cell>
          <cell r="Q1802">
            <v>4.0949999999999998</v>
          </cell>
        </row>
        <row r="1803">
          <cell r="K1803">
            <v>26.06</v>
          </cell>
          <cell r="Q1803">
            <v>4.0115999999999996</v>
          </cell>
        </row>
        <row r="1804">
          <cell r="K1804">
            <v>25.625</v>
          </cell>
          <cell r="Q1804">
            <v>4.0894000000000004</v>
          </cell>
        </row>
        <row r="1805">
          <cell r="K1805">
            <v>25.51</v>
          </cell>
          <cell r="Q1805">
            <v>3.6128</v>
          </cell>
        </row>
        <row r="1806">
          <cell r="K1806">
            <v>25.8</v>
          </cell>
          <cell r="Q1806">
            <v>3.6015000000000001</v>
          </cell>
        </row>
        <row r="1807">
          <cell r="K1807">
            <v>25.65</v>
          </cell>
          <cell r="Q1807">
            <v>3.6534</v>
          </cell>
        </row>
        <row r="1808">
          <cell r="K1808">
            <v>25.864999999999998</v>
          </cell>
          <cell r="Q1808">
            <v>3.5924</v>
          </cell>
        </row>
        <row r="1809">
          <cell r="K1809">
            <v>26.01</v>
          </cell>
          <cell r="Q1809">
            <v>3.5762999999999998</v>
          </cell>
        </row>
        <row r="1810">
          <cell r="K1810">
            <v>26.59</v>
          </cell>
          <cell r="Q1810">
            <v>3.617</v>
          </cell>
        </row>
        <row r="1811">
          <cell r="K1811">
            <v>26.93</v>
          </cell>
          <cell r="Q1811">
            <v>3.5958999999999999</v>
          </cell>
        </row>
        <row r="1812">
          <cell r="K1812">
            <v>27.03</v>
          </cell>
          <cell r="Q1812">
            <v>3.6261000000000001</v>
          </cell>
        </row>
        <row r="1813">
          <cell r="K1813">
            <v>26.97</v>
          </cell>
          <cell r="Q1813">
            <v>3.6463999999999999</v>
          </cell>
        </row>
        <row r="1814">
          <cell r="K1814">
            <v>26.89</v>
          </cell>
          <cell r="Q1814">
            <v>3.7277</v>
          </cell>
        </row>
        <row r="1815">
          <cell r="K1815">
            <v>27.17</v>
          </cell>
          <cell r="Q1815">
            <v>3.7753999999999999</v>
          </cell>
        </row>
        <row r="1816">
          <cell r="K1816">
            <v>27.34</v>
          </cell>
          <cell r="Q1816">
            <v>3.7894000000000001</v>
          </cell>
        </row>
        <row r="1817">
          <cell r="K1817">
            <v>27.66</v>
          </cell>
          <cell r="Q1817">
            <v>3.7810000000000001</v>
          </cell>
        </row>
        <row r="1818">
          <cell r="K1818">
            <v>28.34</v>
          </cell>
          <cell r="Q1818">
            <v>3.7698</v>
          </cell>
        </row>
        <row r="1819">
          <cell r="K1819">
            <v>28.56</v>
          </cell>
          <cell r="Q1819">
            <v>3.8090000000000002</v>
          </cell>
        </row>
        <row r="1820">
          <cell r="K1820">
            <v>28.71</v>
          </cell>
          <cell r="Q1820">
            <v>3.8329</v>
          </cell>
        </row>
        <row r="1821">
          <cell r="K1821">
            <v>28.39</v>
          </cell>
          <cell r="Q1821">
            <v>3.8776999999999999</v>
          </cell>
        </row>
        <row r="1822">
          <cell r="K1822">
            <v>28.51</v>
          </cell>
          <cell r="Q1822">
            <v>3.9729999999999999</v>
          </cell>
        </row>
        <row r="1823">
          <cell r="K1823">
            <v>28.51</v>
          </cell>
          <cell r="Q1823">
            <v>4.0038999999999998</v>
          </cell>
        </row>
        <row r="1824">
          <cell r="K1824">
            <v>28.29</v>
          </cell>
          <cell r="Q1824">
            <v>4.0248999999999997</v>
          </cell>
        </row>
        <row r="1825">
          <cell r="K1825">
            <v>28.42</v>
          </cell>
          <cell r="Q1825">
            <v>3.9801000000000002</v>
          </cell>
        </row>
        <row r="1826">
          <cell r="K1826">
            <v>28.6</v>
          </cell>
          <cell r="Q1826">
            <v>3.9969000000000001</v>
          </cell>
        </row>
        <row r="1827">
          <cell r="K1827">
            <v>28.21</v>
          </cell>
          <cell r="Q1827">
            <v>3.9969000000000001</v>
          </cell>
        </row>
        <row r="1828">
          <cell r="K1828">
            <v>28.88</v>
          </cell>
          <cell r="Q1828">
            <v>3.9660000000000002</v>
          </cell>
        </row>
        <row r="1829">
          <cell r="K1829">
            <v>28.81</v>
          </cell>
          <cell r="Q1829">
            <v>3.9843000000000002</v>
          </cell>
        </row>
        <row r="1830">
          <cell r="K1830">
            <v>29.11</v>
          </cell>
          <cell r="Q1830">
            <v>4.0095000000000001</v>
          </cell>
        </row>
        <row r="1831">
          <cell r="K1831">
            <v>29</v>
          </cell>
          <cell r="Q1831">
            <v>3.9548000000000001</v>
          </cell>
        </row>
        <row r="1832">
          <cell r="K1832">
            <v>28.95</v>
          </cell>
          <cell r="Q1832">
            <v>4.0487000000000002</v>
          </cell>
        </row>
        <row r="1833">
          <cell r="K1833">
            <v>28.73</v>
          </cell>
          <cell r="Q1833">
            <v>4.0388999999999999</v>
          </cell>
        </row>
        <row r="1834">
          <cell r="K1834">
            <v>28.89</v>
          </cell>
          <cell r="Q1834">
            <v>4.0810000000000004</v>
          </cell>
        </row>
        <row r="1835">
          <cell r="K1835">
            <v>28.495000000000001</v>
          </cell>
          <cell r="Q1835">
            <v>4.0655999999999999</v>
          </cell>
        </row>
        <row r="1836">
          <cell r="K1836">
            <v>28.43</v>
          </cell>
          <cell r="Q1836">
            <v>4.0586000000000002</v>
          </cell>
        </row>
        <row r="1837">
          <cell r="K1837">
            <v>28.24</v>
          </cell>
          <cell r="Q1837">
            <v>4.0277000000000003</v>
          </cell>
        </row>
        <row r="1838">
          <cell r="K1838">
            <v>27.98</v>
          </cell>
          <cell r="Q1838">
            <v>4.0500999999999996</v>
          </cell>
        </row>
        <row r="1839">
          <cell r="K1839">
            <v>28.95</v>
          </cell>
          <cell r="Q1839">
            <v>3.9948000000000001</v>
          </cell>
        </row>
        <row r="1840">
          <cell r="K1840">
            <v>28.79</v>
          </cell>
          <cell r="Q1840">
            <v>3.9857</v>
          </cell>
        </row>
        <row r="1841">
          <cell r="K1841">
            <v>28.74</v>
          </cell>
          <cell r="Q1841">
            <v>3.9590000000000001</v>
          </cell>
        </row>
        <row r="1842">
          <cell r="K1842">
            <v>28.55</v>
          </cell>
          <cell r="Q1842">
            <v>3.9226000000000001</v>
          </cell>
        </row>
        <row r="1843">
          <cell r="K1843">
            <v>28.81</v>
          </cell>
          <cell r="Q1843">
            <v>4.0586000000000002</v>
          </cell>
        </row>
        <row r="1844">
          <cell r="K1844">
            <v>29.25</v>
          </cell>
          <cell r="Q1844">
            <v>4.0361000000000002</v>
          </cell>
        </row>
        <row r="1845">
          <cell r="K1845">
            <v>29.26</v>
          </cell>
          <cell r="Q1845">
            <v>4.0290999999999997</v>
          </cell>
        </row>
        <row r="1846">
          <cell r="K1846">
            <v>29.39</v>
          </cell>
          <cell r="Q1846">
            <v>4.0025000000000004</v>
          </cell>
        </row>
        <row r="1847">
          <cell r="K1847">
            <v>29.254999999999999</v>
          </cell>
          <cell r="Q1847">
            <v>4.0388999999999999</v>
          </cell>
        </row>
        <row r="1848">
          <cell r="K1848">
            <v>29.83</v>
          </cell>
          <cell r="Q1848">
            <v>4.1006</v>
          </cell>
        </row>
        <row r="1849">
          <cell r="K1849">
            <v>29.96</v>
          </cell>
          <cell r="Q1849">
            <v>4.1020000000000003</v>
          </cell>
        </row>
        <row r="1850">
          <cell r="K1850">
            <v>30.24</v>
          </cell>
          <cell r="Q1850">
            <v>4.1201999999999996</v>
          </cell>
        </row>
        <row r="1851">
          <cell r="K1851">
            <v>29.945</v>
          </cell>
          <cell r="Q1851">
            <v>4.0571999999999999</v>
          </cell>
        </row>
        <row r="1852">
          <cell r="K1852">
            <v>30.22</v>
          </cell>
          <cell r="Q1852">
            <v>4.1368999999999998</v>
          </cell>
        </row>
        <row r="1853">
          <cell r="K1853">
            <v>30.07</v>
          </cell>
          <cell r="Q1853">
            <v>4.1548999999999996</v>
          </cell>
        </row>
        <row r="1854">
          <cell r="K1854">
            <v>30.13</v>
          </cell>
          <cell r="Q1854">
            <v>4.1938000000000004</v>
          </cell>
        </row>
        <row r="1855">
          <cell r="K1855">
            <v>29.71</v>
          </cell>
          <cell r="Q1855">
            <v>4.1528999999999998</v>
          </cell>
        </row>
        <row r="1856">
          <cell r="K1856">
            <v>30.13</v>
          </cell>
          <cell r="Q1856">
            <v>4.1909999999999998</v>
          </cell>
        </row>
        <row r="1857">
          <cell r="K1857">
            <v>29.84</v>
          </cell>
          <cell r="Q1857">
            <v>4.1702000000000004</v>
          </cell>
        </row>
        <row r="1858">
          <cell r="K1858">
            <v>30.06</v>
          </cell>
          <cell r="Q1858">
            <v>4.1784999999999997</v>
          </cell>
        </row>
        <row r="1859">
          <cell r="K1859">
            <v>29.74</v>
          </cell>
          <cell r="Q1859">
            <v>4.1203000000000003</v>
          </cell>
        </row>
        <row r="1860">
          <cell r="K1860">
            <v>29.76</v>
          </cell>
          <cell r="Q1860">
            <v>4.1784999999999997</v>
          </cell>
        </row>
        <row r="1861">
          <cell r="K1861">
            <v>30.1</v>
          </cell>
          <cell r="Q1861">
            <v>4.1383000000000001</v>
          </cell>
        </row>
        <row r="1862">
          <cell r="K1862">
            <v>29.41</v>
          </cell>
          <cell r="Q1862">
            <v>4.1688000000000001</v>
          </cell>
        </row>
        <row r="1863">
          <cell r="K1863">
            <v>28.63</v>
          </cell>
          <cell r="Q1863">
            <v>4.1243999999999996</v>
          </cell>
        </row>
        <row r="1864">
          <cell r="K1864">
            <v>28.55</v>
          </cell>
          <cell r="Q1864">
            <v>4.1272000000000002</v>
          </cell>
        </row>
        <row r="1865">
          <cell r="K1865">
            <v>29.16</v>
          </cell>
          <cell r="Q1865">
            <v>4.1744000000000003</v>
          </cell>
        </row>
        <row r="1866">
          <cell r="K1866">
            <v>29.35</v>
          </cell>
          <cell r="Q1866">
            <v>4.0787000000000004</v>
          </cell>
        </row>
        <row r="1867">
          <cell r="K1867">
            <v>29.36</v>
          </cell>
          <cell r="Q1867">
            <v>3.9704999999999999</v>
          </cell>
        </row>
        <row r="1868">
          <cell r="K1868">
            <v>29.3</v>
          </cell>
          <cell r="Q1868">
            <v>3.9594</v>
          </cell>
        </row>
        <row r="1869">
          <cell r="K1869">
            <v>29.16</v>
          </cell>
          <cell r="Q1869">
            <v>4.0439999999999996</v>
          </cell>
        </row>
        <row r="1870">
          <cell r="K1870">
            <v>29.53</v>
          </cell>
          <cell r="Q1870">
            <v>4.0702999999999996</v>
          </cell>
        </row>
        <row r="1871">
          <cell r="K1871">
            <v>29.39</v>
          </cell>
          <cell r="Q1871">
            <v>4.0716999999999999</v>
          </cell>
        </row>
        <row r="1872">
          <cell r="K1872">
            <v>29.16</v>
          </cell>
          <cell r="Q1872">
            <v>4.0633999999999997</v>
          </cell>
        </row>
        <row r="1873">
          <cell r="K1873">
            <v>29.56</v>
          </cell>
          <cell r="Q1873">
            <v>4.0439999999999996</v>
          </cell>
        </row>
        <row r="1874">
          <cell r="K1874">
            <v>29.01</v>
          </cell>
          <cell r="Q1874">
            <v>4.0952999999999999</v>
          </cell>
        </row>
        <row r="1875">
          <cell r="K1875">
            <v>28.35</v>
          </cell>
          <cell r="Q1875">
            <v>4.0758999999999999</v>
          </cell>
        </row>
        <row r="1876">
          <cell r="K1876">
            <v>28.14</v>
          </cell>
          <cell r="Q1876">
            <v>4.0439999999999996</v>
          </cell>
        </row>
        <row r="1877">
          <cell r="K1877">
            <v>28.7</v>
          </cell>
          <cell r="Q1877">
            <v>4.0994999999999999</v>
          </cell>
        </row>
        <row r="1878">
          <cell r="K1878">
            <v>28.5</v>
          </cell>
          <cell r="Q1878">
            <v>4.0232000000000001</v>
          </cell>
        </row>
        <row r="1879">
          <cell r="K1879">
            <v>28.635000000000002</v>
          </cell>
          <cell r="Q1879">
            <v>3.9317000000000002</v>
          </cell>
        </row>
        <row r="1880">
          <cell r="K1880">
            <v>29.28</v>
          </cell>
          <cell r="Q1880">
            <v>3.9024999999999999</v>
          </cell>
        </row>
        <row r="1881">
          <cell r="K1881">
            <v>29.125</v>
          </cell>
          <cell r="Q1881">
            <v>3.9802</v>
          </cell>
        </row>
        <row r="1882">
          <cell r="K1882">
            <v>29.01</v>
          </cell>
          <cell r="Q1882">
            <v>3.9525000000000001</v>
          </cell>
        </row>
        <row r="1883">
          <cell r="K1883">
            <v>28.88</v>
          </cell>
          <cell r="Q1883">
            <v>3.9712000000000001</v>
          </cell>
        </row>
        <row r="1884">
          <cell r="K1884">
            <v>28.48</v>
          </cell>
          <cell r="Q1884">
            <v>4.0606</v>
          </cell>
        </row>
        <row r="1885">
          <cell r="K1885">
            <v>28.69</v>
          </cell>
          <cell r="Q1885">
            <v>4.0391000000000004</v>
          </cell>
        </row>
        <row r="1886">
          <cell r="K1886">
            <v>28.87</v>
          </cell>
          <cell r="Q1886">
            <v>4.0232000000000001</v>
          </cell>
        </row>
        <row r="1887">
          <cell r="K1887">
            <v>29.02</v>
          </cell>
          <cell r="Q1887">
            <v>4.0052000000000003</v>
          </cell>
        </row>
        <row r="1888">
          <cell r="K1888">
            <v>29.24</v>
          </cell>
          <cell r="Q1888">
            <v>3.9497</v>
          </cell>
        </row>
        <row r="1889">
          <cell r="K1889">
            <v>29.4</v>
          </cell>
          <cell r="Q1889">
            <v>3.9788000000000001</v>
          </cell>
        </row>
        <row r="1890">
          <cell r="K1890">
            <v>29.57</v>
          </cell>
          <cell r="Q1890">
            <v>4.0038</v>
          </cell>
        </row>
        <row r="1891">
          <cell r="K1891">
            <v>29.71</v>
          </cell>
          <cell r="Q1891">
            <v>4.0246000000000004</v>
          </cell>
        </row>
        <row r="1892">
          <cell r="K1892">
            <v>29.38</v>
          </cell>
          <cell r="Q1892">
            <v>4.0551000000000004</v>
          </cell>
        </row>
        <row r="1893">
          <cell r="K1893">
            <v>28.41</v>
          </cell>
          <cell r="Q1893">
            <v>4.0773000000000001</v>
          </cell>
        </row>
        <row r="1894">
          <cell r="K1894">
            <v>27.92</v>
          </cell>
          <cell r="Q1894">
            <v>4.1009000000000002</v>
          </cell>
        </row>
        <row r="1895">
          <cell r="K1895">
            <v>27.93</v>
          </cell>
          <cell r="Q1895">
            <v>4.1203000000000003</v>
          </cell>
        </row>
        <row r="1896">
          <cell r="K1896">
            <v>27.78</v>
          </cell>
          <cell r="Q1896">
            <v>4.0744999999999996</v>
          </cell>
        </row>
        <row r="1897">
          <cell r="K1897">
            <v>27.02</v>
          </cell>
          <cell r="Q1897">
            <v>3.94</v>
          </cell>
        </row>
        <row r="1898">
          <cell r="K1898">
            <v>27</v>
          </cell>
          <cell r="Q1898">
            <v>3.8719999999999999</v>
          </cell>
        </row>
        <row r="1899">
          <cell r="K1899">
            <v>26.96</v>
          </cell>
          <cell r="Q1899">
            <v>3.8734000000000002</v>
          </cell>
        </row>
        <row r="1900">
          <cell r="K1900">
            <v>27.06</v>
          </cell>
          <cell r="Q1900">
            <v>3.8525999999999998</v>
          </cell>
        </row>
        <row r="1901">
          <cell r="K1901">
            <v>26.72</v>
          </cell>
          <cell r="Q1901">
            <v>3.7471999999999999</v>
          </cell>
        </row>
        <row r="1902">
          <cell r="K1902">
            <v>26.25</v>
          </cell>
          <cell r="Q1902">
            <v>3.7444000000000002</v>
          </cell>
        </row>
        <row r="1903">
          <cell r="K1903">
            <v>25.61</v>
          </cell>
          <cell r="Q1903">
            <v>3.7389000000000001</v>
          </cell>
        </row>
        <row r="1904">
          <cell r="K1904">
            <v>26.26</v>
          </cell>
          <cell r="Q1904">
            <v>3.7528000000000001</v>
          </cell>
        </row>
        <row r="1905">
          <cell r="K1905">
            <v>26.36</v>
          </cell>
          <cell r="Q1905">
            <v>3.7056</v>
          </cell>
        </row>
        <row r="1906">
          <cell r="K1906">
            <v>26.68</v>
          </cell>
          <cell r="Q1906">
            <v>3.6404000000000001</v>
          </cell>
        </row>
        <row r="1907">
          <cell r="K1907">
            <v>26.12</v>
          </cell>
          <cell r="Q1907">
            <v>3.5516999999999999</v>
          </cell>
        </row>
        <row r="1908">
          <cell r="K1908">
            <v>26.14</v>
          </cell>
          <cell r="Q1908">
            <v>3.6417999999999999</v>
          </cell>
        </row>
        <row r="1909">
          <cell r="K1909">
            <v>26.46</v>
          </cell>
          <cell r="Q1909">
            <v>3.6556999999999999</v>
          </cell>
        </row>
        <row r="1910">
          <cell r="K1910">
            <v>26.17</v>
          </cell>
          <cell r="Q1910">
            <v>3.7000999999999999</v>
          </cell>
        </row>
        <row r="1911">
          <cell r="K1911">
            <v>26.47</v>
          </cell>
          <cell r="Q1911">
            <v>3.6223999999999998</v>
          </cell>
        </row>
        <row r="1912">
          <cell r="K1912">
            <v>26</v>
          </cell>
          <cell r="Q1912">
            <v>3.6252</v>
          </cell>
        </row>
        <row r="1913">
          <cell r="K1913">
            <v>26.2</v>
          </cell>
          <cell r="Q1913">
            <v>3.6696</v>
          </cell>
        </row>
        <row r="1914">
          <cell r="K1914">
            <v>26.704999999999998</v>
          </cell>
          <cell r="Q1914">
            <v>3.6293000000000002</v>
          </cell>
        </row>
        <row r="1915">
          <cell r="K1915">
            <v>27.53</v>
          </cell>
          <cell r="Q1915">
            <v>3.6328999999999998</v>
          </cell>
        </row>
        <row r="1916">
          <cell r="K1916">
            <v>27.18</v>
          </cell>
          <cell r="Q1916">
            <v>3.5684</v>
          </cell>
        </row>
        <row r="1917">
          <cell r="K1917">
            <v>27.16</v>
          </cell>
          <cell r="Q1917">
            <v>3.5958999999999999</v>
          </cell>
        </row>
        <row r="1918">
          <cell r="K1918">
            <v>26.81</v>
          </cell>
          <cell r="Q1918">
            <v>3.6652</v>
          </cell>
        </row>
        <row r="1919">
          <cell r="K1919">
            <v>27.03</v>
          </cell>
          <cell r="Q1919">
            <v>3.7784</v>
          </cell>
        </row>
        <row r="1920">
          <cell r="K1920">
            <v>27.02</v>
          </cell>
          <cell r="Q1920">
            <v>3.7303999999999999</v>
          </cell>
        </row>
        <row r="1921">
          <cell r="K1921">
            <v>26.91</v>
          </cell>
          <cell r="Q1921">
            <v>3.7275999999999998</v>
          </cell>
        </row>
        <row r="1922">
          <cell r="K1922">
            <v>27.7</v>
          </cell>
          <cell r="Q1922">
            <v>3.6796000000000002</v>
          </cell>
        </row>
        <row r="1923">
          <cell r="K1923">
            <v>27.12</v>
          </cell>
          <cell r="Q1923">
            <v>3.7098</v>
          </cell>
        </row>
        <row r="1924">
          <cell r="K1924">
            <v>27.96</v>
          </cell>
          <cell r="Q1924">
            <v>3.7084000000000001</v>
          </cell>
        </row>
        <row r="1925">
          <cell r="K1925">
            <v>28.49</v>
          </cell>
          <cell r="Q1925">
            <v>3.6932999999999998</v>
          </cell>
        </row>
        <row r="1926">
          <cell r="K1926">
            <v>27.81</v>
          </cell>
          <cell r="Q1926">
            <v>3.8016999999999999</v>
          </cell>
        </row>
        <row r="1927">
          <cell r="K1927">
            <v>28</v>
          </cell>
          <cell r="Q1927">
            <v>3.7221000000000002</v>
          </cell>
        </row>
        <row r="1928">
          <cell r="K1928">
            <v>27.62</v>
          </cell>
          <cell r="Q1928">
            <v>3.8374000000000001</v>
          </cell>
        </row>
        <row r="1929">
          <cell r="K1929">
            <v>27.83</v>
          </cell>
          <cell r="Q1929">
            <v>3.9102000000000001</v>
          </cell>
        </row>
        <row r="1930">
          <cell r="K1930">
            <v>28.17</v>
          </cell>
          <cell r="Q1930">
            <v>3.8168000000000002</v>
          </cell>
        </row>
        <row r="1931">
          <cell r="K1931">
            <v>28.17</v>
          </cell>
          <cell r="Q1931">
            <v>3.8429000000000002</v>
          </cell>
        </row>
        <row r="1932">
          <cell r="K1932">
            <v>29.7</v>
          </cell>
          <cell r="Q1932">
            <v>3.7907999999999999</v>
          </cell>
        </row>
        <row r="1933">
          <cell r="K1933">
            <v>29.795000000000002</v>
          </cell>
          <cell r="Q1933">
            <v>3.8195999999999999</v>
          </cell>
        </row>
        <row r="1934">
          <cell r="K1934">
            <v>29.97</v>
          </cell>
          <cell r="Q1934">
            <v>3.8662999999999998</v>
          </cell>
        </row>
        <row r="1935">
          <cell r="K1935">
            <v>29.72</v>
          </cell>
          <cell r="Q1935">
            <v>3.8662999999999998</v>
          </cell>
        </row>
        <row r="1936">
          <cell r="K1936">
            <v>29.18</v>
          </cell>
          <cell r="Q1936">
            <v>4.0762</v>
          </cell>
        </row>
        <row r="1937">
          <cell r="K1937">
            <v>29.1</v>
          </cell>
          <cell r="Q1937">
            <v>4.0892999999999997</v>
          </cell>
        </row>
        <row r="1938">
          <cell r="K1938">
            <v>29.05</v>
          </cell>
          <cell r="Q1938">
            <v>4.1132999999999997</v>
          </cell>
        </row>
        <row r="1939">
          <cell r="K1939">
            <v>29.23</v>
          </cell>
          <cell r="Q1939">
            <v>4.0789999999999997</v>
          </cell>
        </row>
        <row r="1940">
          <cell r="K1940">
            <v>28.82</v>
          </cell>
          <cell r="Q1940">
            <v>4.0049000000000001</v>
          </cell>
        </row>
        <row r="1941">
          <cell r="K1941">
            <v>29.58</v>
          </cell>
          <cell r="Q1941">
            <v>3.9939</v>
          </cell>
        </row>
        <row r="1942">
          <cell r="K1942">
            <v>29.52</v>
          </cell>
          <cell r="Q1942">
            <v>3.9870000000000001</v>
          </cell>
        </row>
        <row r="1943">
          <cell r="K1943">
            <v>29.92</v>
          </cell>
          <cell r="Q1943">
            <v>4.0117000000000003</v>
          </cell>
        </row>
        <row r="1944">
          <cell r="K1944">
            <v>30.5</v>
          </cell>
          <cell r="Q1944">
            <v>3.9554999999999998</v>
          </cell>
        </row>
        <row r="1945">
          <cell r="K1945">
            <v>30.864999999999998</v>
          </cell>
          <cell r="Q1945">
            <v>4.0598000000000001</v>
          </cell>
        </row>
        <row r="1946">
          <cell r="K1946">
            <v>30.114999999999998</v>
          </cell>
          <cell r="Q1946">
            <v>4.0514999999999999</v>
          </cell>
        </row>
        <row r="1947">
          <cell r="K1947">
            <v>29.65</v>
          </cell>
          <cell r="Q1947">
            <v>4.1063999999999998</v>
          </cell>
        </row>
        <row r="1948">
          <cell r="K1948">
            <v>29.315000000000001</v>
          </cell>
          <cell r="Q1948">
            <v>4.1859999999999999</v>
          </cell>
        </row>
        <row r="1949">
          <cell r="K1949">
            <v>29.26</v>
          </cell>
          <cell r="Q1949">
            <v>4.2361000000000004</v>
          </cell>
        </row>
        <row r="1950">
          <cell r="K1950">
            <v>30</v>
          </cell>
          <cell r="Q1950">
            <v>4.1332000000000004</v>
          </cell>
        </row>
        <row r="1951">
          <cell r="K1951">
            <v>30.77</v>
          </cell>
          <cell r="Q1951">
            <v>4.0693999999999999</v>
          </cell>
        </row>
        <row r="1952">
          <cell r="K1952">
            <v>30.58</v>
          </cell>
          <cell r="Q1952">
            <v>4.0233999999999996</v>
          </cell>
        </row>
        <row r="1953">
          <cell r="K1953">
            <v>30.2</v>
          </cell>
          <cell r="Q1953">
            <v>4.0157999999999996</v>
          </cell>
        </row>
        <row r="1954">
          <cell r="K1954">
            <v>30.32</v>
          </cell>
          <cell r="Q1954">
            <v>4.1173999999999999</v>
          </cell>
        </row>
        <row r="1955">
          <cell r="K1955">
            <v>29.92</v>
          </cell>
          <cell r="Q1955">
            <v>4.2230999999999996</v>
          </cell>
        </row>
        <row r="1956">
          <cell r="K1956">
            <v>30.72</v>
          </cell>
          <cell r="Q1956">
            <v>4.1970000000000001</v>
          </cell>
        </row>
        <row r="1957">
          <cell r="K1957">
            <v>31</v>
          </cell>
          <cell r="Q1957">
            <v>4.1448999999999998</v>
          </cell>
        </row>
        <row r="1958">
          <cell r="K1958">
            <v>31.5</v>
          </cell>
          <cell r="Q1958">
            <v>4.1612999999999998</v>
          </cell>
        </row>
        <row r="1959">
          <cell r="K1959">
            <v>31.16</v>
          </cell>
          <cell r="Q1959">
            <v>4.1063999999999998</v>
          </cell>
        </row>
        <row r="1960">
          <cell r="K1960">
            <v>31.37</v>
          </cell>
          <cell r="Q1960">
            <v>4.2161999999999997</v>
          </cell>
        </row>
        <row r="1961">
          <cell r="K1961">
            <v>31.61</v>
          </cell>
          <cell r="Q1961">
            <v>4.2546999999999997</v>
          </cell>
        </row>
        <row r="1962">
          <cell r="K1962">
            <v>31.36</v>
          </cell>
          <cell r="Q1962">
            <v>4.3232999999999997</v>
          </cell>
        </row>
        <row r="1963">
          <cell r="K1963">
            <v>31.35</v>
          </cell>
          <cell r="Q1963">
            <v>4.2766000000000002</v>
          </cell>
        </row>
        <row r="1964">
          <cell r="K1964">
            <v>31.55</v>
          </cell>
          <cell r="Q1964">
            <v>4.3053999999999997</v>
          </cell>
        </row>
        <row r="1965">
          <cell r="K1965">
            <v>32.03</v>
          </cell>
          <cell r="Q1965">
            <v>4.3384</v>
          </cell>
        </row>
        <row r="1966">
          <cell r="K1966">
            <v>32.200000000000003</v>
          </cell>
          <cell r="Q1966">
            <v>4.3041</v>
          </cell>
        </row>
        <row r="1967">
          <cell r="K1967">
            <v>32.04</v>
          </cell>
          <cell r="Q1967">
            <v>4.3026999999999997</v>
          </cell>
        </row>
        <row r="1968">
          <cell r="K1968">
            <v>31.75</v>
          </cell>
          <cell r="Q1968">
            <v>4.3300999999999998</v>
          </cell>
        </row>
        <row r="1969">
          <cell r="K1969">
            <v>31.7</v>
          </cell>
          <cell r="Q1969">
            <v>4.3959999999999999</v>
          </cell>
        </row>
        <row r="1970">
          <cell r="K1970">
            <v>31.585000000000001</v>
          </cell>
          <cell r="Q1970">
            <v>4.4194000000000004</v>
          </cell>
        </row>
        <row r="1971">
          <cell r="K1971">
            <v>31.95</v>
          </cell>
          <cell r="Q1971">
            <v>4.3974000000000002</v>
          </cell>
        </row>
        <row r="1972">
          <cell r="K1972">
            <v>31.83</v>
          </cell>
          <cell r="Q1972">
            <v>4.3575999999999997</v>
          </cell>
        </row>
        <row r="1973">
          <cell r="K1973">
            <v>31.58</v>
          </cell>
          <cell r="Q1973">
            <v>4.3506999999999998</v>
          </cell>
        </row>
        <row r="1974">
          <cell r="K1974">
            <v>31.49</v>
          </cell>
          <cell r="Q1974">
            <v>4.335</v>
          </cell>
        </row>
        <row r="1975">
          <cell r="K1975">
            <v>31.172000000000001</v>
          </cell>
          <cell r="Q1975">
            <v>4.3849999999999998</v>
          </cell>
        </row>
        <row r="1976">
          <cell r="K1976">
            <v>31.65</v>
          </cell>
          <cell r="Q1976">
            <v>4.3685999999999998</v>
          </cell>
        </row>
        <row r="1977">
          <cell r="K1977">
            <v>31.57</v>
          </cell>
          <cell r="Q1977">
            <v>4.3342999999999998</v>
          </cell>
        </row>
        <row r="1978">
          <cell r="K1978">
            <v>32.07</v>
          </cell>
          <cell r="Q1978">
            <v>4.3219000000000003</v>
          </cell>
        </row>
        <row r="1979">
          <cell r="K1979">
            <v>32.630000000000003</v>
          </cell>
          <cell r="Q1979">
            <v>4.2782999999999998</v>
          </cell>
        </row>
        <row r="1980">
          <cell r="K1980">
            <v>32.6</v>
          </cell>
          <cell r="Q1980">
            <v>4.3213999999999997</v>
          </cell>
        </row>
        <row r="1981">
          <cell r="K1981">
            <v>32.31</v>
          </cell>
          <cell r="Q1981">
            <v>4.3103999999999996</v>
          </cell>
        </row>
        <row r="1982">
          <cell r="K1982">
            <v>32.32</v>
          </cell>
          <cell r="Q1982">
            <v>4.3787000000000003</v>
          </cell>
        </row>
        <row r="1983">
          <cell r="K1983">
            <v>32.26</v>
          </cell>
          <cell r="Q1983">
            <v>4.4551999999999996</v>
          </cell>
        </row>
        <row r="1984">
          <cell r="K1984">
            <v>32.619999999999997</v>
          </cell>
          <cell r="Q1984">
            <v>4.4511000000000003</v>
          </cell>
        </row>
        <row r="1985">
          <cell r="K1985">
            <v>32.950000000000003</v>
          </cell>
          <cell r="Q1985">
            <v>4.4115000000000002</v>
          </cell>
        </row>
        <row r="1986">
          <cell r="K1986">
            <v>33.1</v>
          </cell>
          <cell r="Q1986">
            <v>4.4127999999999998</v>
          </cell>
        </row>
        <row r="1987">
          <cell r="K1987">
            <v>33.015000000000001</v>
          </cell>
          <cell r="Q1987">
            <v>4.4046000000000003</v>
          </cell>
        </row>
        <row r="1988">
          <cell r="K1988">
            <v>32.78</v>
          </cell>
          <cell r="Q1988">
            <v>4.4538000000000002</v>
          </cell>
        </row>
        <row r="1989">
          <cell r="K1989">
            <v>32.26</v>
          </cell>
          <cell r="Q1989">
            <v>4.4988999999999999</v>
          </cell>
        </row>
        <row r="1990">
          <cell r="K1990">
            <v>32.47</v>
          </cell>
          <cell r="Q1990">
            <v>4.5193000000000003</v>
          </cell>
        </row>
        <row r="1991">
          <cell r="K1991">
            <v>32.225000000000001</v>
          </cell>
          <cell r="Q1991">
            <v>4.5076999999999998</v>
          </cell>
        </row>
        <row r="1992">
          <cell r="K1992">
            <v>31.3</v>
          </cell>
          <cell r="Q1992">
            <v>4.4756</v>
          </cell>
        </row>
        <row r="1993">
          <cell r="K1993">
            <v>30.725000000000001</v>
          </cell>
          <cell r="Q1993">
            <v>4.4046000000000003</v>
          </cell>
        </row>
        <row r="1994">
          <cell r="K1994">
            <v>31.215</v>
          </cell>
          <cell r="Q1994">
            <v>4.4333</v>
          </cell>
        </row>
        <row r="1995">
          <cell r="K1995">
            <v>31.46</v>
          </cell>
          <cell r="Q1995">
            <v>4.3998999999999997</v>
          </cell>
        </row>
        <row r="1996">
          <cell r="K1996">
            <v>31.67</v>
          </cell>
          <cell r="Q1996">
            <v>4.2736000000000001</v>
          </cell>
        </row>
        <row r="1997">
          <cell r="K1997">
            <v>31.65</v>
          </cell>
          <cell r="Q1997">
            <v>4.1951000000000001</v>
          </cell>
        </row>
        <row r="1998">
          <cell r="K1998">
            <v>31.82</v>
          </cell>
          <cell r="Q1998">
            <v>4.2619999999999996</v>
          </cell>
        </row>
        <row r="1999">
          <cell r="K1999">
            <v>31.895</v>
          </cell>
          <cell r="Q1999">
            <v>4.2953999999999999</v>
          </cell>
        </row>
        <row r="2000">
          <cell r="K2000">
            <v>31.39</v>
          </cell>
          <cell r="Q2000">
            <v>4.3240999999999996</v>
          </cell>
        </row>
        <row r="2001">
          <cell r="K2001">
            <v>31.18</v>
          </cell>
          <cell r="Q2001">
            <v>4.3213999999999997</v>
          </cell>
        </row>
        <row r="2002">
          <cell r="K2002">
            <v>30.65</v>
          </cell>
          <cell r="Q2002">
            <v>4.3445999999999998</v>
          </cell>
        </row>
        <row r="2003">
          <cell r="K2003">
            <v>30.58</v>
          </cell>
          <cell r="Q2003">
            <v>4.3548</v>
          </cell>
        </row>
        <row r="2004">
          <cell r="K2004">
            <v>30.72</v>
          </cell>
          <cell r="Q2004">
            <v>4.2858999999999998</v>
          </cell>
        </row>
        <row r="2005">
          <cell r="K2005">
            <v>31</v>
          </cell>
          <cell r="Q2005">
            <v>4.2572000000000001</v>
          </cell>
        </row>
        <row r="2006">
          <cell r="K2006">
            <v>31.3</v>
          </cell>
          <cell r="Q2006">
            <v>4.1848000000000001</v>
          </cell>
        </row>
        <row r="2007">
          <cell r="K2007">
            <v>31.87</v>
          </cell>
          <cell r="Q2007">
            <v>4.1753</v>
          </cell>
        </row>
        <row r="2008">
          <cell r="K2008">
            <v>31.23</v>
          </cell>
          <cell r="Q2008">
            <v>4.1943999999999999</v>
          </cell>
        </row>
        <row r="2009">
          <cell r="K2009">
            <v>31.114999999999998</v>
          </cell>
          <cell r="Q2009">
            <v>4.2325999999999997</v>
          </cell>
        </row>
        <row r="2010">
          <cell r="K2010">
            <v>30.475000000000001</v>
          </cell>
          <cell r="Q2010">
            <v>4.2736000000000001</v>
          </cell>
        </row>
        <row r="2011">
          <cell r="K2011">
            <v>30.8</v>
          </cell>
          <cell r="Q2011">
            <v>4.3513999999999999</v>
          </cell>
        </row>
        <row r="2012">
          <cell r="K2012">
            <v>30.59</v>
          </cell>
          <cell r="Q2012">
            <v>4.2640000000000002</v>
          </cell>
        </row>
        <row r="2013">
          <cell r="K2013">
            <v>30.6</v>
          </cell>
          <cell r="Q2013">
            <v>4.2483000000000004</v>
          </cell>
        </row>
        <row r="2014">
          <cell r="K2014">
            <v>30.86</v>
          </cell>
          <cell r="Q2014">
            <v>4.1608999999999998</v>
          </cell>
        </row>
        <row r="2015">
          <cell r="K2015">
            <v>30.99</v>
          </cell>
          <cell r="Q2015">
            <v>4.2053000000000003</v>
          </cell>
        </row>
        <row r="2016">
          <cell r="K2016">
            <v>31.08</v>
          </cell>
          <cell r="Q2016">
            <v>4.1765999999999996</v>
          </cell>
        </row>
        <row r="2017">
          <cell r="K2017">
            <v>31.48</v>
          </cell>
          <cell r="Q2017">
            <v>4.1779999999999999</v>
          </cell>
        </row>
        <row r="2018">
          <cell r="K2018">
            <v>31.21</v>
          </cell>
          <cell r="Q2018">
            <v>4.2134999999999998</v>
          </cell>
        </row>
        <row r="2019">
          <cell r="K2019">
            <v>31.25</v>
          </cell>
          <cell r="Q2019">
            <v>4.2312000000000003</v>
          </cell>
        </row>
        <row r="2020">
          <cell r="K2020">
            <v>31.63</v>
          </cell>
          <cell r="Q2020">
            <v>4.2435</v>
          </cell>
        </row>
        <row r="2021">
          <cell r="K2021">
            <v>30.79</v>
          </cell>
          <cell r="Q2021">
            <v>4.2981999999999996</v>
          </cell>
        </row>
        <row r="2022">
          <cell r="K2022">
            <v>30.420100000000001</v>
          </cell>
          <cell r="Q2022">
            <v>4.2613000000000003</v>
          </cell>
        </row>
        <row r="2023">
          <cell r="K2023">
            <v>30.35</v>
          </cell>
          <cell r="Q2023">
            <v>4.2667000000000002</v>
          </cell>
        </row>
        <row r="2024">
          <cell r="K2024">
            <v>30.3</v>
          </cell>
          <cell r="Q2024">
            <v>4.3186</v>
          </cell>
        </row>
        <row r="2025">
          <cell r="K2025">
            <v>30.02</v>
          </cell>
          <cell r="Q2025">
            <v>4.2039</v>
          </cell>
        </row>
        <row r="2026">
          <cell r="K2026">
            <v>29.58</v>
          </cell>
          <cell r="Q2026">
            <v>4.1534000000000004</v>
          </cell>
        </row>
        <row r="2027">
          <cell r="K2027">
            <v>29.950099999999999</v>
          </cell>
          <cell r="Q2027">
            <v>4.1439000000000004</v>
          </cell>
        </row>
        <row r="2028">
          <cell r="K2028">
            <v>30</v>
          </cell>
          <cell r="Q2028">
            <v>4.1369999999999996</v>
          </cell>
        </row>
        <row r="2029">
          <cell r="K2029">
            <v>30.14</v>
          </cell>
          <cell r="Q2029">
            <v>4.0987999999999998</v>
          </cell>
        </row>
        <row r="2030">
          <cell r="K2030">
            <v>30.2</v>
          </cell>
          <cell r="Q2030">
            <v>4.0387000000000004</v>
          </cell>
        </row>
        <row r="2031">
          <cell r="K2031">
            <v>30.395</v>
          </cell>
          <cell r="Q2031">
            <v>4.0892999999999997</v>
          </cell>
        </row>
        <row r="2032">
          <cell r="K2032">
            <v>30.92</v>
          </cell>
          <cell r="Q2032">
            <v>4.0960999999999999</v>
          </cell>
        </row>
        <row r="2033">
          <cell r="K2033">
            <v>30.96</v>
          </cell>
          <cell r="Q2033">
            <v>4.1151999999999997</v>
          </cell>
        </row>
        <row r="2034">
          <cell r="K2034">
            <v>31.221299999999999</v>
          </cell>
          <cell r="Q2034">
            <v>4.1234000000000002</v>
          </cell>
        </row>
        <row r="2035">
          <cell r="K2035">
            <v>31.8</v>
          </cell>
          <cell r="Q2035">
            <v>4.1500000000000004</v>
          </cell>
        </row>
        <row r="2036">
          <cell r="K2036">
            <v>31.84</v>
          </cell>
          <cell r="Q2036">
            <v>4.2217000000000002</v>
          </cell>
        </row>
        <row r="2037">
          <cell r="K2037">
            <v>32.174999999999997</v>
          </cell>
          <cell r="Q2037">
            <v>4.2271999999999998</v>
          </cell>
        </row>
        <row r="2038">
          <cell r="K2038">
            <v>32.31</v>
          </cell>
          <cell r="Q2038">
            <v>4.2628000000000004</v>
          </cell>
        </row>
        <row r="2039">
          <cell r="K2039">
            <v>32.380000000000003</v>
          </cell>
          <cell r="Q2039">
            <v>4.3418000000000001</v>
          </cell>
        </row>
        <row r="2040">
          <cell r="K2040">
            <v>32</v>
          </cell>
          <cell r="Q2040">
            <v>4.3472999999999997</v>
          </cell>
        </row>
        <row r="2041">
          <cell r="K2041">
            <v>32.03</v>
          </cell>
          <cell r="Q2041">
            <v>4.3022999999999998</v>
          </cell>
        </row>
        <row r="2042">
          <cell r="K2042">
            <v>31.92</v>
          </cell>
          <cell r="Q2042">
            <v>4.3204000000000002</v>
          </cell>
        </row>
        <row r="2043">
          <cell r="K2043">
            <v>32.07</v>
          </cell>
          <cell r="Q2043">
            <v>4.3296999999999999</v>
          </cell>
        </row>
        <row r="2044">
          <cell r="K2044">
            <v>32.340000000000003</v>
          </cell>
          <cell r="Q2044">
            <v>4.2789000000000001</v>
          </cell>
        </row>
        <row r="2045">
          <cell r="K2045">
            <v>31.94</v>
          </cell>
          <cell r="Q2045">
            <v>4.2828999999999997</v>
          </cell>
        </row>
        <row r="2046">
          <cell r="K2046">
            <v>31.61</v>
          </cell>
          <cell r="Q2046">
            <v>4.2682000000000002</v>
          </cell>
        </row>
        <row r="2047">
          <cell r="K2047">
            <v>31.96</v>
          </cell>
          <cell r="Q2047">
            <v>4.2882999999999996</v>
          </cell>
        </row>
        <row r="2048">
          <cell r="K2048">
            <v>32.32</v>
          </cell>
          <cell r="Q2048">
            <v>4.3243999999999998</v>
          </cell>
        </row>
        <row r="2049">
          <cell r="K2049">
            <v>32.880000000000003</v>
          </cell>
          <cell r="Q2049">
            <v>4.2709000000000001</v>
          </cell>
        </row>
        <row r="2050">
          <cell r="K2050">
            <v>34.090000000000003</v>
          </cell>
          <cell r="Q2050">
            <v>4.2267999999999999</v>
          </cell>
        </row>
        <row r="2051">
          <cell r="K2051">
            <v>33.939799999999998</v>
          </cell>
          <cell r="Q2051">
            <v>4.2736000000000001</v>
          </cell>
        </row>
        <row r="2052">
          <cell r="K2052">
            <v>33.76</v>
          </cell>
          <cell r="Q2052">
            <v>4.3216999999999999</v>
          </cell>
        </row>
        <row r="2053">
          <cell r="K2053">
            <v>33.61</v>
          </cell>
          <cell r="Q2053">
            <v>4.3966000000000003</v>
          </cell>
        </row>
        <row r="2054">
          <cell r="K2054">
            <v>33.61</v>
          </cell>
          <cell r="Q2054">
            <v>4.5583999999999998</v>
          </cell>
        </row>
        <row r="2055">
          <cell r="K2055">
            <v>33.270000000000003</v>
          </cell>
          <cell r="Q2055">
            <v>4.5382999999999996</v>
          </cell>
        </row>
        <row r="2056">
          <cell r="K2056">
            <v>33.020000000000003</v>
          </cell>
          <cell r="Q2056">
            <v>4.5143000000000004</v>
          </cell>
        </row>
        <row r="2057">
          <cell r="K2057">
            <v>33.32</v>
          </cell>
          <cell r="Q2057">
            <v>4.4942000000000002</v>
          </cell>
        </row>
        <row r="2058">
          <cell r="K2058">
            <v>34.69</v>
          </cell>
          <cell r="Q2058">
            <v>4.4942000000000002</v>
          </cell>
        </row>
        <row r="2059">
          <cell r="K2059">
            <v>34.31</v>
          </cell>
          <cell r="Q2059">
            <v>4.4486999999999997</v>
          </cell>
        </row>
        <row r="2060">
          <cell r="K2060">
            <v>34.61</v>
          </cell>
          <cell r="Q2060">
            <v>4.4153000000000002</v>
          </cell>
        </row>
        <row r="2061">
          <cell r="K2061">
            <v>34.43</v>
          </cell>
          <cell r="Q2061">
            <v>4.4554</v>
          </cell>
        </row>
        <row r="2062">
          <cell r="K2062">
            <v>34.44</v>
          </cell>
          <cell r="Q2062">
            <v>4.6386000000000003</v>
          </cell>
        </row>
        <row r="2063">
          <cell r="K2063">
            <v>34.46</v>
          </cell>
          <cell r="Q2063">
            <v>4.5877999999999997</v>
          </cell>
        </row>
        <row r="2064">
          <cell r="K2064">
            <v>34.909999999999997</v>
          </cell>
          <cell r="Q2064">
            <v>4.6279000000000003</v>
          </cell>
        </row>
        <row r="2065">
          <cell r="K2065">
            <v>34.86</v>
          </cell>
          <cell r="Q2065">
            <v>4.6037999999999997</v>
          </cell>
        </row>
        <row r="2066">
          <cell r="K2066">
            <v>34.96</v>
          </cell>
          <cell r="Q2066">
            <v>4.6052</v>
          </cell>
        </row>
        <row r="2067">
          <cell r="K2067">
            <v>34.700000000000003</v>
          </cell>
          <cell r="Q2067">
            <v>4.6078999999999999</v>
          </cell>
        </row>
        <row r="2068">
          <cell r="K2068">
            <v>34.64</v>
          </cell>
          <cell r="Q2068">
            <v>4.6680000000000001</v>
          </cell>
        </row>
        <row r="2069">
          <cell r="K2069">
            <v>34.619999999999997</v>
          </cell>
          <cell r="Q2069">
            <v>4.6612999999999998</v>
          </cell>
        </row>
        <row r="2070">
          <cell r="K2070">
            <v>35.11</v>
          </cell>
          <cell r="Q2070">
            <v>4.6746999999999996</v>
          </cell>
        </row>
        <row r="2071">
          <cell r="K2071">
            <v>34.93</v>
          </cell>
          <cell r="Q2071">
            <v>4.6398999999999999</v>
          </cell>
        </row>
        <row r="2072">
          <cell r="K2072">
            <v>34.69</v>
          </cell>
          <cell r="Q2072">
            <v>4.6318999999999999</v>
          </cell>
        </row>
        <row r="2073">
          <cell r="K2073">
            <v>34.94</v>
          </cell>
          <cell r="Q2073">
            <v>4.6292999999999997</v>
          </cell>
        </row>
        <row r="2074">
          <cell r="K2074">
            <v>35.380000000000003</v>
          </cell>
          <cell r="Q2074">
            <v>4.6947999999999999</v>
          </cell>
        </row>
        <row r="2075">
          <cell r="K2075">
            <v>35.54</v>
          </cell>
          <cell r="Q2075">
            <v>4.6707000000000001</v>
          </cell>
        </row>
        <row r="2076">
          <cell r="K2076">
            <v>35.78</v>
          </cell>
          <cell r="Q2076">
            <v>4.6386000000000003</v>
          </cell>
        </row>
        <row r="2077">
          <cell r="K2077">
            <v>35.380000000000003</v>
          </cell>
          <cell r="Q2077">
            <v>4.6719999999999997</v>
          </cell>
        </row>
        <row r="2078">
          <cell r="K2078">
            <v>35.51</v>
          </cell>
          <cell r="Q2078">
            <v>4.7309000000000001</v>
          </cell>
        </row>
        <row r="2079">
          <cell r="K2079">
            <v>36.204999999999998</v>
          </cell>
          <cell r="Q2079">
            <v>4.7523</v>
          </cell>
        </row>
        <row r="2080">
          <cell r="K2080">
            <v>35.130000000000003</v>
          </cell>
          <cell r="Q2080">
            <v>4.7843999999999998</v>
          </cell>
        </row>
        <row r="2081">
          <cell r="K2081">
            <v>35.479999999999997</v>
          </cell>
          <cell r="Q2081">
            <v>4.7309000000000001</v>
          </cell>
        </row>
        <row r="2082">
          <cell r="K2082">
            <v>35.1</v>
          </cell>
          <cell r="Q2082">
            <v>4.7483000000000004</v>
          </cell>
        </row>
        <row r="2083">
          <cell r="K2083">
            <v>34.56</v>
          </cell>
          <cell r="Q2083">
            <v>4.8411999999999997</v>
          </cell>
        </row>
        <row r="2084">
          <cell r="K2084">
            <v>34.9</v>
          </cell>
          <cell r="Q2084">
            <v>4.6974</v>
          </cell>
        </row>
        <row r="2085">
          <cell r="K2085">
            <v>34.96</v>
          </cell>
          <cell r="Q2085">
            <v>4.7442000000000002</v>
          </cell>
        </row>
        <row r="2086">
          <cell r="K2086">
            <v>35.11</v>
          </cell>
          <cell r="Q2086">
            <v>4.6933999999999996</v>
          </cell>
        </row>
        <row r="2087">
          <cell r="K2087">
            <v>34.99</v>
          </cell>
          <cell r="Q2087">
            <v>4.6212</v>
          </cell>
        </row>
        <row r="2088">
          <cell r="K2088">
            <v>34.9</v>
          </cell>
          <cell r="Q2088">
            <v>4.6666999999999996</v>
          </cell>
        </row>
        <row r="2089">
          <cell r="K2089">
            <v>34.81</v>
          </cell>
          <cell r="Q2089">
            <v>4.6746999999999996</v>
          </cell>
        </row>
        <row r="2090">
          <cell r="K2090">
            <v>35.4</v>
          </cell>
          <cell r="Q2090">
            <v>4.6947999999999999</v>
          </cell>
        </row>
        <row r="2091">
          <cell r="K2091">
            <v>35.005000000000003</v>
          </cell>
          <cell r="Q2091">
            <v>4.6787000000000001</v>
          </cell>
        </row>
        <row r="2092">
          <cell r="K2092">
            <v>34.28</v>
          </cell>
          <cell r="Q2092">
            <v>4.6666999999999996</v>
          </cell>
        </row>
        <row r="2093">
          <cell r="K2093">
            <v>34.75</v>
          </cell>
          <cell r="Q2093">
            <v>4.6547000000000001</v>
          </cell>
        </row>
        <row r="2094">
          <cell r="K2094">
            <v>34.28</v>
          </cell>
          <cell r="Q2094">
            <v>4.7336</v>
          </cell>
        </row>
        <row r="2095">
          <cell r="K2095">
            <v>34.32</v>
          </cell>
          <cell r="Q2095">
            <v>4.6806999999999999</v>
          </cell>
        </row>
        <row r="2096">
          <cell r="K2096">
            <v>34.68</v>
          </cell>
          <cell r="Q2096">
            <v>4.5838000000000001</v>
          </cell>
        </row>
        <row r="2097">
          <cell r="K2097">
            <v>34.24</v>
          </cell>
          <cell r="Q2097">
            <v>4.6466000000000003</v>
          </cell>
        </row>
        <row r="2098">
          <cell r="K2098">
            <v>34.630000000000003</v>
          </cell>
          <cell r="Q2098">
            <v>4.5838000000000001</v>
          </cell>
        </row>
        <row r="2099">
          <cell r="K2099">
            <v>35.049999999999997</v>
          </cell>
          <cell r="Q2099">
            <v>4.5891000000000002</v>
          </cell>
        </row>
        <row r="2100">
          <cell r="K2100">
            <v>35.46</v>
          </cell>
          <cell r="Q2100">
            <v>4.6372999999999998</v>
          </cell>
        </row>
        <row r="2101">
          <cell r="K2101">
            <v>35.86</v>
          </cell>
          <cell r="Q2101">
            <v>4.5266999999999999</v>
          </cell>
        </row>
        <row r="2102">
          <cell r="K2102">
            <v>35.94</v>
          </cell>
          <cell r="Q2102">
            <v>4.5781999999999998</v>
          </cell>
        </row>
        <row r="2103">
          <cell r="K2103">
            <v>35.71</v>
          </cell>
          <cell r="Q2103">
            <v>4.6337999999999999</v>
          </cell>
        </row>
        <row r="2104">
          <cell r="K2104">
            <v>35.880000000000003</v>
          </cell>
          <cell r="Q2104">
            <v>4.6879999999999997</v>
          </cell>
        </row>
        <row r="2105">
          <cell r="K2105">
            <v>35.43</v>
          </cell>
          <cell r="Q2105">
            <v>4.7408000000000001</v>
          </cell>
        </row>
        <row r="2106">
          <cell r="K2106">
            <v>35.575000000000003</v>
          </cell>
          <cell r="Q2106">
            <v>4.7514000000000003</v>
          </cell>
        </row>
        <row r="2107">
          <cell r="K2107">
            <v>36.299999999999997</v>
          </cell>
          <cell r="Q2107">
            <v>4.7210000000000001</v>
          </cell>
        </row>
        <row r="2108">
          <cell r="K2108">
            <v>36.340000000000003</v>
          </cell>
          <cell r="Q2108">
            <v>4.7435</v>
          </cell>
        </row>
        <row r="2109">
          <cell r="K2109">
            <v>36.04</v>
          </cell>
          <cell r="Q2109">
            <v>4.6840000000000002</v>
          </cell>
        </row>
        <row r="2110">
          <cell r="K2110">
            <v>35.69</v>
          </cell>
          <cell r="Q2110">
            <v>4.7031999999999998</v>
          </cell>
        </row>
        <row r="2111">
          <cell r="K2111">
            <v>35.765000000000001</v>
          </cell>
          <cell r="Q2111">
            <v>4.7990000000000004</v>
          </cell>
        </row>
        <row r="2112">
          <cell r="K2112">
            <v>32.299999999999997</v>
          </cell>
          <cell r="Q2112">
            <v>4.8042999999999996</v>
          </cell>
        </row>
        <row r="2113">
          <cell r="K2113">
            <v>31.98</v>
          </cell>
          <cell r="Q2113">
            <v>4.7645999999999997</v>
          </cell>
        </row>
        <row r="2114">
          <cell r="K2114">
            <v>31.25</v>
          </cell>
          <cell r="Q2114">
            <v>4.7183999999999999</v>
          </cell>
        </row>
        <row r="2115">
          <cell r="K2115">
            <v>31.535</v>
          </cell>
          <cell r="Q2115">
            <v>4.7282999999999999</v>
          </cell>
        </row>
        <row r="2116">
          <cell r="K2116">
            <v>31.95</v>
          </cell>
          <cell r="Q2116">
            <v>4.2702</v>
          </cell>
        </row>
        <row r="2117">
          <cell r="K2117">
            <v>32.33</v>
          </cell>
          <cell r="Q2117">
            <v>4.2279</v>
          </cell>
        </row>
        <row r="2118">
          <cell r="K2118">
            <v>32.409999999999997</v>
          </cell>
          <cell r="Q2118">
            <v>4.1314000000000002</v>
          </cell>
        </row>
        <row r="2119">
          <cell r="K2119">
            <v>32.744999999999997</v>
          </cell>
          <cell r="Q2119">
            <v>4.1691000000000003</v>
          </cell>
        </row>
        <row r="2120">
          <cell r="K2120">
            <v>32.4</v>
          </cell>
          <cell r="Q2120">
            <v>4.2239000000000004</v>
          </cell>
        </row>
        <row r="2121">
          <cell r="K2121">
            <v>32.365000000000002</v>
          </cell>
          <cell r="Q2121">
            <v>4.2742000000000004</v>
          </cell>
        </row>
        <row r="2122">
          <cell r="K2122">
            <v>32.03</v>
          </cell>
          <cell r="Q2122">
            <v>4.2847</v>
          </cell>
        </row>
        <row r="2123">
          <cell r="K2123">
            <v>32.36</v>
          </cell>
          <cell r="Q2123">
            <v>4.3289999999999997</v>
          </cell>
        </row>
        <row r="2124">
          <cell r="K2124">
            <v>33.04</v>
          </cell>
          <cell r="Q2124">
            <v>4.2834000000000003</v>
          </cell>
        </row>
        <row r="2125">
          <cell r="K2125">
            <v>33.729999999999997</v>
          </cell>
          <cell r="Q2125">
            <v>4.2788000000000004</v>
          </cell>
        </row>
        <row r="2126">
          <cell r="K2126">
            <v>33.615000000000002</v>
          </cell>
          <cell r="Q2126">
            <v>4.2344999999999997</v>
          </cell>
        </row>
        <row r="2127">
          <cell r="K2127">
            <v>33.46</v>
          </cell>
          <cell r="Q2127">
            <v>4.2781000000000002</v>
          </cell>
        </row>
        <row r="2128">
          <cell r="K2128">
            <v>32.799999999999997</v>
          </cell>
          <cell r="Q2128">
            <v>4.3680000000000003</v>
          </cell>
        </row>
        <row r="2129">
          <cell r="K2129">
            <v>33.414999999999999</v>
          </cell>
          <cell r="Q2129">
            <v>4.4592000000000001</v>
          </cell>
        </row>
        <row r="2130">
          <cell r="K2130">
            <v>32.484999999999999</v>
          </cell>
          <cell r="Q2130">
            <v>4.444</v>
          </cell>
        </row>
        <row r="2131">
          <cell r="K2131">
            <v>32.119999999999997</v>
          </cell>
          <cell r="Q2131">
            <v>4.4234999999999998</v>
          </cell>
        </row>
        <row r="2132">
          <cell r="K2132">
            <v>32.369999999999997</v>
          </cell>
          <cell r="Q2132">
            <v>4.3362999999999996</v>
          </cell>
        </row>
        <row r="2133">
          <cell r="K2133">
            <v>32.515000000000001</v>
          </cell>
          <cell r="Q2133">
            <v>4.4176000000000002</v>
          </cell>
        </row>
        <row r="2134">
          <cell r="K2134">
            <v>32.46</v>
          </cell>
          <cell r="Q2134">
            <v>4.2946</v>
          </cell>
        </row>
        <row r="2135">
          <cell r="K2135">
            <v>32.51</v>
          </cell>
          <cell r="Q2135">
            <v>4.2464000000000004</v>
          </cell>
        </row>
        <row r="2136">
          <cell r="K2136">
            <v>32.270000000000003</v>
          </cell>
          <cell r="Q2136">
            <v>4.2793999999999999</v>
          </cell>
        </row>
        <row r="2137">
          <cell r="K2137">
            <v>32.359000000000002</v>
          </cell>
          <cell r="Q2137">
            <v>4.2986000000000004</v>
          </cell>
        </row>
        <row r="2138">
          <cell r="K2138">
            <v>32.24</v>
          </cell>
          <cell r="Q2138">
            <v>4.2912999999999997</v>
          </cell>
        </row>
        <row r="2139">
          <cell r="K2139">
            <v>32.78</v>
          </cell>
          <cell r="Q2139">
            <v>4.298</v>
          </cell>
        </row>
        <row r="2140">
          <cell r="K2140">
            <v>33.159999999999997</v>
          </cell>
          <cell r="Q2140">
            <v>4.2662000000000004</v>
          </cell>
        </row>
        <row r="2141">
          <cell r="K2141">
            <v>33.69</v>
          </cell>
          <cell r="Q2141">
            <v>4.2779999999999996</v>
          </cell>
        </row>
        <row r="2142">
          <cell r="K2142">
            <v>33.380000000000003</v>
          </cell>
          <cell r="Q2142">
            <v>4.2622999999999998</v>
          </cell>
        </row>
        <row r="2143">
          <cell r="K2143">
            <v>33.51</v>
          </cell>
          <cell r="Q2143">
            <v>4.3335999999999997</v>
          </cell>
        </row>
        <row r="2144">
          <cell r="K2144">
            <v>33.26</v>
          </cell>
          <cell r="Q2144">
            <v>4.3838999999999997</v>
          </cell>
        </row>
        <row r="2145">
          <cell r="K2145">
            <v>33.46</v>
          </cell>
          <cell r="Q2145">
            <v>4.4539999999999997</v>
          </cell>
        </row>
        <row r="2146">
          <cell r="K2146">
            <v>33.700000000000003</v>
          </cell>
          <cell r="Q2146">
            <v>4.4130000000000003</v>
          </cell>
        </row>
        <row r="2147">
          <cell r="K2147">
            <v>34.020000000000003</v>
          </cell>
          <cell r="Q2147">
            <v>4.4302000000000001</v>
          </cell>
        </row>
        <row r="2148">
          <cell r="K2148">
            <v>33.78</v>
          </cell>
          <cell r="Q2148">
            <v>4.3971</v>
          </cell>
        </row>
        <row r="2149">
          <cell r="K2149">
            <v>33.67</v>
          </cell>
          <cell r="Q2149">
            <v>4.4234999999999998</v>
          </cell>
        </row>
        <row r="2150">
          <cell r="K2150">
            <v>33.984999999999999</v>
          </cell>
          <cell r="Q2150">
            <v>4.4553000000000003</v>
          </cell>
        </row>
        <row r="2151">
          <cell r="K2151">
            <v>34.369999999999997</v>
          </cell>
          <cell r="Q2151">
            <v>4.4976000000000003</v>
          </cell>
        </row>
        <row r="2152">
          <cell r="K2152">
            <v>35.03</v>
          </cell>
          <cell r="Q2152">
            <v>4.4659000000000004</v>
          </cell>
        </row>
        <row r="2153">
          <cell r="K2153">
            <v>34.9</v>
          </cell>
          <cell r="Q2153">
            <v>4.4512999999999998</v>
          </cell>
        </row>
        <row r="2154">
          <cell r="K2154">
            <v>35.1</v>
          </cell>
          <cell r="Q2154">
            <v>4.4930000000000003</v>
          </cell>
        </row>
        <row r="2155">
          <cell r="K2155">
            <v>34.119999999999997</v>
          </cell>
          <cell r="Q2155">
            <v>4.5438999999999998</v>
          </cell>
        </row>
        <row r="2156">
          <cell r="K2156">
            <v>34.229999999999997</v>
          </cell>
          <cell r="Q2156">
            <v>4.6311</v>
          </cell>
        </row>
        <row r="2157">
          <cell r="K2157">
            <v>34.049999999999997</v>
          </cell>
          <cell r="Q2157">
            <v>4.6139000000000001</v>
          </cell>
        </row>
        <row r="2158">
          <cell r="K2158">
            <v>34.53</v>
          </cell>
          <cell r="Q2158">
            <v>4.6403999999999996</v>
          </cell>
        </row>
        <row r="2159">
          <cell r="K2159">
            <v>34.4</v>
          </cell>
          <cell r="Q2159">
            <v>4.5107999999999997</v>
          </cell>
        </row>
        <row r="2160">
          <cell r="K2160">
            <v>34.340000000000003</v>
          </cell>
          <cell r="Q2160">
            <v>4.5252999999999997</v>
          </cell>
        </row>
        <row r="2161">
          <cell r="K2161">
            <v>33.78</v>
          </cell>
          <cell r="Q2161">
            <v>4.5015999999999998</v>
          </cell>
        </row>
        <row r="2162">
          <cell r="K2162">
            <v>34.39</v>
          </cell>
          <cell r="Q2162">
            <v>4.5650000000000004</v>
          </cell>
        </row>
        <row r="2163">
          <cell r="K2163">
            <v>34.159999999999997</v>
          </cell>
          <cell r="Q2163">
            <v>4.5477999999999996</v>
          </cell>
        </row>
        <row r="2164">
          <cell r="K2164">
            <v>34.119999999999997</v>
          </cell>
          <cell r="Q2164">
            <v>4.5399000000000003</v>
          </cell>
        </row>
        <row r="2165">
          <cell r="K2165">
            <v>33.35</v>
          </cell>
          <cell r="Q2165">
            <v>4.4009999999999998</v>
          </cell>
        </row>
        <row r="2166">
          <cell r="K2166">
            <v>33.814999999999998</v>
          </cell>
          <cell r="Q2166">
            <v>4.4805000000000001</v>
          </cell>
        </row>
        <row r="2167">
          <cell r="K2167">
            <v>34.049999999999997</v>
          </cell>
          <cell r="Q2167">
            <v>4.4504999999999999</v>
          </cell>
        </row>
        <row r="2168">
          <cell r="K2168">
            <v>33.57</v>
          </cell>
          <cell r="Q2168">
            <v>4.4452999999999996</v>
          </cell>
        </row>
        <row r="2169">
          <cell r="K2169">
            <v>33.520000000000003</v>
          </cell>
          <cell r="Q2169">
            <v>4.3449999999999998</v>
          </cell>
        </row>
        <row r="2170">
          <cell r="K2170">
            <v>34.25</v>
          </cell>
          <cell r="Q2170">
            <v>4.4055999999999997</v>
          </cell>
        </row>
        <row r="2171">
          <cell r="K2171">
            <v>33.770000000000003</v>
          </cell>
          <cell r="Q2171">
            <v>4.4362000000000004</v>
          </cell>
        </row>
        <row r="2172">
          <cell r="K2172">
            <v>34.270000000000003</v>
          </cell>
          <cell r="Q2172">
            <v>4.3737000000000004</v>
          </cell>
        </row>
        <row r="2173">
          <cell r="K2173">
            <v>34.4</v>
          </cell>
          <cell r="Q2173">
            <v>4.3672000000000004</v>
          </cell>
        </row>
        <row r="2174">
          <cell r="K2174">
            <v>34.090000000000003</v>
          </cell>
          <cell r="Q2174">
            <v>4.4622999999999999</v>
          </cell>
        </row>
        <row r="2175">
          <cell r="K2175">
            <v>33.21</v>
          </cell>
          <cell r="Q2175">
            <v>4.3997000000000002</v>
          </cell>
        </row>
        <row r="2176">
          <cell r="K2176">
            <v>30.135000000000002</v>
          </cell>
          <cell r="Q2176">
            <v>4.4649000000000001</v>
          </cell>
        </row>
        <row r="2177">
          <cell r="K2177">
            <v>30.17</v>
          </cell>
          <cell r="Q2177">
            <v>4.4817999999999998</v>
          </cell>
        </row>
        <row r="2178">
          <cell r="K2178">
            <v>29.96</v>
          </cell>
          <cell r="Q2178">
            <v>4.4413999999999998</v>
          </cell>
        </row>
        <row r="2179">
          <cell r="K2179">
            <v>30.14</v>
          </cell>
          <cell r="Q2179">
            <v>4.3268000000000004</v>
          </cell>
        </row>
        <row r="2180">
          <cell r="K2180">
            <v>30.45</v>
          </cell>
          <cell r="Q2180">
            <v>3.9260999999999999</v>
          </cell>
        </row>
        <row r="2181">
          <cell r="K2181">
            <v>30.71</v>
          </cell>
          <cell r="Q2181">
            <v>3.9306999999999999</v>
          </cell>
        </row>
        <row r="2182">
          <cell r="K2182">
            <v>30.11</v>
          </cell>
          <cell r="Q2182">
            <v>3.9033000000000002</v>
          </cell>
        </row>
        <row r="2183">
          <cell r="K2183">
            <v>30.1</v>
          </cell>
          <cell r="Q2183">
            <v>3.9268000000000001</v>
          </cell>
        </row>
        <row r="2184">
          <cell r="K2184">
            <v>30.7</v>
          </cell>
          <cell r="Q2184">
            <v>3.9672000000000001</v>
          </cell>
        </row>
        <row r="2185">
          <cell r="K2185">
            <v>31.19</v>
          </cell>
          <cell r="Q2185">
            <v>4.0011000000000001</v>
          </cell>
        </row>
        <row r="2186">
          <cell r="K2186">
            <v>31.645</v>
          </cell>
          <cell r="Q2186">
            <v>3.9228999999999998</v>
          </cell>
        </row>
        <row r="2187">
          <cell r="K2187">
            <v>31.515000000000001</v>
          </cell>
          <cell r="Q2187">
            <v>3.9216000000000002</v>
          </cell>
        </row>
        <row r="2188">
          <cell r="K2188">
            <v>31.23</v>
          </cell>
          <cell r="Q2188">
            <v>3.9998</v>
          </cell>
        </row>
        <row r="2189">
          <cell r="K2189">
            <v>31.86</v>
          </cell>
          <cell r="Q2189">
            <v>4.0636000000000001</v>
          </cell>
        </row>
        <row r="2190">
          <cell r="K2190">
            <v>31.25</v>
          </cell>
          <cell r="Q2190">
            <v>4.1228999999999996</v>
          </cell>
        </row>
        <row r="2191">
          <cell r="K2191">
            <v>32.01</v>
          </cell>
          <cell r="Q2191">
            <v>4.1059000000000001</v>
          </cell>
        </row>
        <row r="2192">
          <cell r="K2192">
            <v>32</v>
          </cell>
          <cell r="Q2192">
            <v>4.0688000000000004</v>
          </cell>
        </row>
        <row r="2193">
          <cell r="K2193">
            <v>32.159999999999997</v>
          </cell>
          <cell r="Q2193">
            <v>4.1509</v>
          </cell>
        </row>
        <row r="2194">
          <cell r="K2194">
            <v>32.01</v>
          </cell>
          <cell r="Q2194">
            <v>4.0713999999999997</v>
          </cell>
        </row>
        <row r="2195">
          <cell r="K2195">
            <v>31.86</v>
          </cell>
          <cell r="Q2195">
            <v>4.1703999999999999</v>
          </cell>
        </row>
        <row r="2196">
          <cell r="K2196">
            <v>31.87</v>
          </cell>
          <cell r="Q2196">
            <v>4.1691000000000003</v>
          </cell>
        </row>
        <row r="2197">
          <cell r="K2197">
            <v>32.07</v>
          </cell>
          <cell r="Q2197">
            <v>4.1900000000000004</v>
          </cell>
        </row>
        <row r="2198">
          <cell r="K2198">
            <v>32.39</v>
          </cell>
          <cell r="Q2198">
            <v>4.1703999999999999</v>
          </cell>
        </row>
        <row r="2199">
          <cell r="K2199">
            <v>32.369999999999997</v>
          </cell>
          <cell r="Q2199">
            <v>4.1509</v>
          </cell>
        </row>
        <row r="2200">
          <cell r="K2200">
            <v>32.54</v>
          </cell>
          <cell r="Q2200">
            <v>4.1521999999999997</v>
          </cell>
        </row>
        <row r="2201">
          <cell r="K2201">
            <v>32.479999999999997</v>
          </cell>
          <cell r="Q2201">
            <v>4.1782000000000004</v>
          </cell>
        </row>
        <row r="2202">
          <cell r="K2202">
            <v>32.549999999999997</v>
          </cell>
          <cell r="Q2202">
            <v>4.2199</v>
          </cell>
        </row>
        <row r="2203">
          <cell r="K2203">
            <v>32.35</v>
          </cell>
          <cell r="Q2203">
            <v>4.2172999999999998</v>
          </cell>
        </row>
        <row r="2204">
          <cell r="K2204">
            <v>32.75</v>
          </cell>
          <cell r="Q2204">
            <v>4.2394999999999996</v>
          </cell>
        </row>
        <row r="2205">
          <cell r="K2205">
            <v>32.57</v>
          </cell>
          <cell r="Q2205">
            <v>4.2317</v>
          </cell>
        </row>
        <row r="2206">
          <cell r="K2206">
            <v>32.78</v>
          </cell>
          <cell r="Q2206">
            <v>4.2408000000000001</v>
          </cell>
        </row>
        <row r="2207">
          <cell r="K2207">
            <v>33</v>
          </cell>
          <cell r="Q2207">
            <v>4.2146999999999997</v>
          </cell>
        </row>
        <row r="2208">
          <cell r="K2208">
            <v>32.82</v>
          </cell>
          <cell r="Q2208">
            <v>4.2667999999999999</v>
          </cell>
        </row>
        <row r="2209">
          <cell r="K2209">
            <v>33.020000000000003</v>
          </cell>
          <cell r="Q2209">
            <v>4.2434000000000003</v>
          </cell>
        </row>
        <row r="2210">
          <cell r="K2210">
            <v>32.92</v>
          </cell>
          <cell r="Q2210">
            <v>4.2706999999999997</v>
          </cell>
        </row>
        <row r="2211">
          <cell r="K2211">
            <v>33.25</v>
          </cell>
          <cell r="Q2211">
            <v>4.2994000000000003</v>
          </cell>
        </row>
        <row r="2212">
          <cell r="K2212">
            <v>33.25</v>
          </cell>
          <cell r="Q2212">
            <v>4.2759999999999998</v>
          </cell>
        </row>
        <row r="2213">
          <cell r="K2213">
            <v>33.57</v>
          </cell>
          <cell r="Q2213">
            <v>4.3019999999999996</v>
          </cell>
        </row>
        <row r="2214">
          <cell r="K2214">
            <v>32.729999999999997</v>
          </cell>
          <cell r="Q2214">
            <v>4.2889999999999997</v>
          </cell>
        </row>
        <row r="2215">
          <cell r="K2215">
            <v>32.409999999999997</v>
          </cell>
          <cell r="Q2215">
            <v>4.3319999999999999</v>
          </cell>
        </row>
        <row r="2216">
          <cell r="K2216">
            <v>32.06</v>
          </cell>
          <cell r="Q2216">
            <v>4.3319999999999999</v>
          </cell>
        </row>
        <row r="2217">
          <cell r="K2217">
            <v>32.200000000000003</v>
          </cell>
          <cell r="Q2217">
            <v>4.3737000000000004</v>
          </cell>
        </row>
        <row r="2218">
          <cell r="K2218">
            <v>32.299999999999997</v>
          </cell>
          <cell r="Q2218">
            <v>4.2641999999999998</v>
          </cell>
        </row>
        <row r="2219">
          <cell r="K2219">
            <v>32.4</v>
          </cell>
          <cell r="Q2219">
            <v>4.2225000000000001</v>
          </cell>
        </row>
        <row r="2220">
          <cell r="K2220">
            <v>31.77</v>
          </cell>
          <cell r="Q2220">
            <v>4.1768999999999998</v>
          </cell>
        </row>
        <row r="2221">
          <cell r="K2221">
            <v>32.340000000000003</v>
          </cell>
          <cell r="Q2221">
            <v>4.1951999999999998</v>
          </cell>
        </row>
        <row r="2222">
          <cell r="K2222">
            <v>31.78</v>
          </cell>
          <cell r="Q2222">
            <v>4.2081999999999997</v>
          </cell>
        </row>
        <row r="2223">
          <cell r="K2223">
            <v>31.66</v>
          </cell>
          <cell r="Q2223">
            <v>4.2211999999999996</v>
          </cell>
        </row>
        <row r="2224">
          <cell r="K2224">
            <v>31.7</v>
          </cell>
          <cell r="Q2224">
            <v>4.1391999999999998</v>
          </cell>
        </row>
        <row r="2225">
          <cell r="K2225">
            <v>31.86</v>
          </cell>
          <cell r="Q2225">
            <v>4.2134</v>
          </cell>
        </row>
        <row r="2226">
          <cell r="K2226">
            <v>32.020000000000003</v>
          </cell>
          <cell r="Q2226">
            <v>4.1405000000000003</v>
          </cell>
        </row>
        <row r="2227">
          <cell r="K2227">
            <v>32.32</v>
          </cell>
          <cell r="Q2227">
            <v>4.1247999999999996</v>
          </cell>
        </row>
        <row r="2228">
          <cell r="K2228">
            <v>32.26</v>
          </cell>
          <cell r="Q2228">
            <v>4.13</v>
          </cell>
        </row>
        <row r="2229">
          <cell r="K2229">
            <v>32.200000000000003</v>
          </cell>
          <cell r="Q2229">
            <v>4.1509</v>
          </cell>
        </row>
        <row r="2230">
          <cell r="K2230">
            <v>32.75</v>
          </cell>
          <cell r="Q2230">
            <v>4.0936000000000003</v>
          </cell>
        </row>
        <row r="2231">
          <cell r="K2231">
            <v>32.86</v>
          </cell>
          <cell r="Q2231">
            <v>4.1319999999999997</v>
          </cell>
        </row>
        <row r="2232">
          <cell r="K2232">
            <v>33.020000000000003</v>
          </cell>
          <cell r="Q2232">
            <v>4.1242999999999999</v>
          </cell>
        </row>
        <row r="2233">
          <cell r="K2233">
            <v>32.79</v>
          </cell>
          <cell r="Q2233">
            <v>4.1166999999999998</v>
          </cell>
        </row>
        <row r="2234">
          <cell r="K2234">
            <v>32.46</v>
          </cell>
          <cell r="Q2234">
            <v>4.1870000000000003</v>
          </cell>
        </row>
        <row r="2235">
          <cell r="K2235">
            <v>32.97</v>
          </cell>
          <cell r="Q2235">
            <v>4.2009999999999996</v>
          </cell>
        </row>
        <row r="2236">
          <cell r="K2236">
            <v>33.26</v>
          </cell>
          <cell r="Q2236">
            <v>4.2214999999999998</v>
          </cell>
        </row>
        <row r="2237">
          <cell r="K2237">
            <v>33.869999999999997</v>
          </cell>
          <cell r="Q2237">
            <v>4.1920999999999999</v>
          </cell>
        </row>
        <row r="2238">
          <cell r="K2238">
            <v>33.89</v>
          </cell>
          <cell r="Q2238">
            <v>4.1498999999999997</v>
          </cell>
        </row>
        <row r="2239">
          <cell r="K2239">
            <v>34.049999999999997</v>
          </cell>
          <cell r="Q2239">
            <v>4.2150999999999996</v>
          </cell>
        </row>
        <row r="2240">
          <cell r="K2240">
            <v>33.94</v>
          </cell>
          <cell r="Q2240">
            <v>4.2522000000000002</v>
          </cell>
        </row>
        <row r="2241">
          <cell r="K2241">
            <v>33.64</v>
          </cell>
          <cell r="Q2241">
            <v>4.3301999999999996</v>
          </cell>
        </row>
        <row r="2242">
          <cell r="K2242">
            <v>33.869999999999997</v>
          </cell>
          <cell r="Q2242">
            <v>4.3327</v>
          </cell>
        </row>
        <row r="2243">
          <cell r="K2243">
            <v>33.81</v>
          </cell>
          <cell r="Q2243">
            <v>4.3532000000000002</v>
          </cell>
        </row>
        <row r="2244">
          <cell r="K2244">
            <v>33.78</v>
          </cell>
          <cell r="Q2244">
            <v>4.3391000000000002</v>
          </cell>
        </row>
        <row r="2245">
          <cell r="K2245">
            <v>33.17</v>
          </cell>
          <cell r="Q2245">
            <v>4.3007999999999997</v>
          </cell>
        </row>
        <row r="2246">
          <cell r="K2246">
            <v>33.5</v>
          </cell>
          <cell r="Q2246">
            <v>4.3301999999999996</v>
          </cell>
        </row>
        <row r="2247">
          <cell r="K2247">
            <v>33.68</v>
          </cell>
          <cell r="Q2247">
            <v>4.3224999999999998</v>
          </cell>
        </row>
        <row r="2248">
          <cell r="K2248">
            <v>33.24</v>
          </cell>
          <cell r="Q2248">
            <v>4.3186999999999998</v>
          </cell>
        </row>
        <row r="2249">
          <cell r="K2249">
            <v>33.21</v>
          </cell>
          <cell r="Q2249">
            <v>4.2407000000000004</v>
          </cell>
        </row>
        <row r="2250">
          <cell r="K2250">
            <v>32.840000000000003</v>
          </cell>
          <cell r="Q2250">
            <v>4.2828999999999997</v>
          </cell>
        </row>
        <row r="2251">
          <cell r="K2251">
            <v>32.369999999999997</v>
          </cell>
          <cell r="Q2251">
            <v>4.3059000000000003</v>
          </cell>
        </row>
        <row r="2252">
          <cell r="K2252">
            <v>32.19</v>
          </cell>
          <cell r="Q2252">
            <v>4.2496</v>
          </cell>
        </row>
        <row r="2253">
          <cell r="K2253">
            <v>32.99</v>
          </cell>
          <cell r="Q2253">
            <v>4.2458</v>
          </cell>
        </row>
        <row r="2254">
          <cell r="K2254">
            <v>33.26</v>
          </cell>
          <cell r="Q2254">
            <v>4.1985000000000001</v>
          </cell>
        </row>
        <row r="2255">
          <cell r="K2255">
            <v>33.28</v>
          </cell>
          <cell r="Q2255">
            <v>4.1383999999999999</v>
          </cell>
        </row>
        <row r="2256">
          <cell r="K2256">
            <v>32.75</v>
          </cell>
          <cell r="Q2256">
            <v>4.1154000000000002</v>
          </cell>
        </row>
        <row r="2257">
          <cell r="K2257">
            <v>33.020000000000003</v>
          </cell>
          <cell r="Q2257">
            <v>4.2176999999999998</v>
          </cell>
        </row>
        <row r="2258">
          <cell r="K2258">
            <v>32.869999999999997</v>
          </cell>
          <cell r="Q2258">
            <v>4.2522000000000002</v>
          </cell>
        </row>
        <row r="2259">
          <cell r="K2259">
            <v>32.9</v>
          </cell>
          <cell r="Q2259">
            <v>4.2546999999999997</v>
          </cell>
        </row>
        <row r="2260">
          <cell r="K2260">
            <v>32.950000000000003</v>
          </cell>
          <cell r="Q2260">
            <v>4.1870000000000003</v>
          </cell>
        </row>
        <row r="2261">
          <cell r="K2261">
            <v>32.9</v>
          </cell>
          <cell r="Q2261">
            <v>4.2214999999999998</v>
          </cell>
        </row>
        <row r="2262">
          <cell r="K2262">
            <v>32.700000000000003</v>
          </cell>
          <cell r="Q2262">
            <v>4.2023000000000001</v>
          </cell>
        </row>
        <row r="2263">
          <cell r="K2263">
            <v>33.07</v>
          </cell>
          <cell r="Q2263">
            <v>4.2061000000000002</v>
          </cell>
        </row>
        <row r="2264">
          <cell r="K2264">
            <v>33.15</v>
          </cell>
          <cell r="Q2264">
            <v>4.2125000000000004</v>
          </cell>
        </row>
        <row r="2265">
          <cell r="K2265">
            <v>33.14</v>
          </cell>
          <cell r="Q2265">
            <v>4.2061000000000002</v>
          </cell>
        </row>
        <row r="2266">
          <cell r="K2266">
            <v>33.71</v>
          </cell>
          <cell r="Q2266">
            <v>4.1806000000000001</v>
          </cell>
        </row>
        <row r="2267">
          <cell r="K2267">
            <v>33.53</v>
          </cell>
          <cell r="Q2267">
            <v>4.2279</v>
          </cell>
        </row>
        <row r="2268">
          <cell r="K2268">
            <v>33.5</v>
          </cell>
          <cell r="Q2268">
            <v>4.2381000000000002</v>
          </cell>
        </row>
        <row r="2269">
          <cell r="K2269">
            <v>33.53</v>
          </cell>
          <cell r="Q2269">
            <v>4.2367999999999997</v>
          </cell>
        </row>
        <row r="2270">
          <cell r="K2270">
            <v>33.71</v>
          </cell>
          <cell r="Q2270">
            <v>4.3097000000000003</v>
          </cell>
        </row>
        <row r="2271">
          <cell r="K2271">
            <v>33.5</v>
          </cell>
          <cell r="Q2271">
            <v>4.2866999999999997</v>
          </cell>
        </row>
        <row r="2272">
          <cell r="K2272">
            <v>34.07</v>
          </cell>
          <cell r="Q2272">
            <v>4.2828999999999997</v>
          </cell>
        </row>
        <row r="2273">
          <cell r="K2273">
            <v>34</v>
          </cell>
          <cell r="Q2273">
            <v>4.2866999999999997</v>
          </cell>
        </row>
        <row r="2274">
          <cell r="K2274">
            <v>34.35</v>
          </cell>
          <cell r="Q2274">
            <v>4.3097000000000003</v>
          </cell>
        </row>
        <row r="2275">
          <cell r="K2275">
            <v>34.369999999999997</v>
          </cell>
          <cell r="Q2275">
            <v>4.2828999999999997</v>
          </cell>
        </row>
        <row r="2276">
          <cell r="K2276">
            <v>34.700000000000003</v>
          </cell>
          <cell r="Q2276">
            <v>4.3556999999999997</v>
          </cell>
        </row>
        <row r="2277">
          <cell r="K2277">
            <v>35</v>
          </cell>
          <cell r="Q2277">
            <v>4.3468</v>
          </cell>
        </row>
        <row r="2278">
          <cell r="K2278">
            <v>34.380000000000003</v>
          </cell>
          <cell r="Q2278">
            <v>4.3914999999999997</v>
          </cell>
        </row>
        <row r="2279">
          <cell r="K2279">
            <v>34.92</v>
          </cell>
          <cell r="Q2279">
            <v>4.3940999999999999</v>
          </cell>
        </row>
        <row r="2280">
          <cell r="K2280">
            <v>34.93</v>
          </cell>
          <cell r="Q2280">
            <v>4.4363000000000001</v>
          </cell>
        </row>
        <row r="2281">
          <cell r="K2281">
            <v>34.76</v>
          </cell>
          <cell r="Q2281">
            <v>4.4745999999999997</v>
          </cell>
        </row>
        <row r="2282">
          <cell r="K2282">
            <v>34.75</v>
          </cell>
          <cell r="Q2282">
            <v>4.3954000000000004</v>
          </cell>
        </row>
        <row r="2283">
          <cell r="K2283">
            <v>34.94</v>
          </cell>
          <cell r="Q2283">
            <v>4.4644000000000004</v>
          </cell>
        </row>
        <row r="2284">
          <cell r="K2284">
            <v>34.83</v>
          </cell>
          <cell r="Q2284">
            <v>4.4657</v>
          </cell>
        </row>
        <row r="2285">
          <cell r="K2285">
            <v>34.78</v>
          </cell>
          <cell r="Q2285">
            <v>4.4439000000000002</v>
          </cell>
        </row>
        <row r="2286">
          <cell r="K2286">
            <v>34.93</v>
          </cell>
          <cell r="Q2286">
            <v>4.4427000000000003</v>
          </cell>
        </row>
        <row r="2287">
          <cell r="K2287">
            <v>35.29</v>
          </cell>
          <cell r="Q2287">
            <v>4.4669999999999996</v>
          </cell>
        </row>
        <row r="2288">
          <cell r="K2288">
            <v>35.29</v>
          </cell>
          <cell r="Q2288">
            <v>4.4528999999999996</v>
          </cell>
        </row>
        <row r="2289">
          <cell r="K2289">
            <v>35.08</v>
          </cell>
          <cell r="Q2289">
            <v>4.4465000000000003</v>
          </cell>
        </row>
        <row r="2290">
          <cell r="K2290">
            <v>35.07</v>
          </cell>
          <cell r="Q2290">
            <v>4.4657</v>
          </cell>
        </row>
        <row r="2291">
          <cell r="K2291">
            <v>35.07</v>
          </cell>
          <cell r="Q2291">
            <v>4.5117000000000003</v>
          </cell>
        </row>
        <row r="2292">
          <cell r="K2292">
            <v>34.85</v>
          </cell>
          <cell r="Q2292">
            <v>4.5117000000000003</v>
          </cell>
        </row>
        <row r="2293">
          <cell r="K2293">
            <v>35.479999999999997</v>
          </cell>
          <cell r="Q2293">
            <v>4.4005999999999998</v>
          </cell>
        </row>
        <row r="2294">
          <cell r="K2294">
            <v>35.6</v>
          </cell>
          <cell r="Q2294">
            <v>4.3994</v>
          </cell>
        </row>
        <row r="2295">
          <cell r="K2295">
            <v>34.799999999999997</v>
          </cell>
          <cell r="Q2295">
            <v>4.3994</v>
          </cell>
        </row>
        <row r="2296">
          <cell r="K2296">
            <v>34.56</v>
          </cell>
          <cell r="Q2296">
            <v>4.3718000000000004</v>
          </cell>
        </row>
        <row r="2297">
          <cell r="K2297">
            <v>33.6</v>
          </cell>
          <cell r="Q2297">
            <v>4.4508000000000001</v>
          </cell>
        </row>
        <row r="2298">
          <cell r="K2298">
            <v>33.229999999999997</v>
          </cell>
          <cell r="Q2298">
            <v>4.4659000000000004</v>
          </cell>
        </row>
        <row r="2299">
          <cell r="K2299">
            <v>33.54</v>
          </cell>
          <cell r="Q2299">
            <v>4.3654999999999999</v>
          </cell>
        </row>
        <row r="2300">
          <cell r="K2300">
            <v>33.630000000000003</v>
          </cell>
          <cell r="Q2300">
            <v>4.3353999999999999</v>
          </cell>
        </row>
        <row r="2301">
          <cell r="K2301">
            <v>34.6</v>
          </cell>
          <cell r="Q2301">
            <v>4.2149999999999999</v>
          </cell>
        </row>
        <row r="2302">
          <cell r="K2302">
            <v>36.6</v>
          </cell>
          <cell r="Q2302">
            <v>4.1685999999999996</v>
          </cell>
        </row>
        <row r="2303">
          <cell r="K2303">
            <v>36.369999999999997</v>
          </cell>
          <cell r="Q2303">
            <v>4.2074999999999996</v>
          </cell>
        </row>
        <row r="2304">
          <cell r="K2304">
            <v>36.93</v>
          </cell>
          <cell r="Q2304">
            <v>4.2187999999999999</v>
          </cell>
        </row>
        <row r="2305">
          <cell r="K2305">
            <v>37.32</v>
          </cell>
          <cell r="Q2305">
            <v>4.3403999999999998</v>
          </cell>
        </row>
        <row r="2306">
          <cell r="K2306">
            <v>37.69</v>
          </cell>
          <cell r="Q2306">
            <v>4.5913000000000004</v>
          </cell>
        </row>
        <row r="2307">
          <cell r="K2307">
            <v>37.979999999999997</v>
          </cell>
          <cell r="Q2307">
            <v>4.5625</v>
          </cell>
        </row>
        <row r="2308">
          <cell r="K2308">
            <v>37.99</v>
          </cell>
          <cell r="Q2308">
            <v>4.6326999999999998</v>
          </cell>
        </row>
        <row r="2309">
          <cell r="K2309">
            <v>38.26</v>
          </cell>
          <cell r="Q2309">
            <v>4.6816000000000004</v>
          </cell>
        </row>
        <row r="2310">
          <cell r="K2310">
            <v>37.840000000000003</v>
          </cell>
          <cell r="Q2310">
            <v>4.7281000000000004</v>
          </cell>
        </row>
        <row r="2311">
          <cell r="K2311">
            <v>37.619999999999997</v>
          </cell>
          <cell r="Q2311">
            <v>4.7644000000000002</v>
          </cell>
        </row>
        <row r="2312">
          <cell r="K2312">
            <v>37.47</v>
          </cell>
          <cell r="Q2312">
            <v>4.7656999999999998</v>
          </cell>
        </row>
        <row r="2313">
          <cell r="K2313">
            <v>37.85</v>
          </cell>
          <cell r="Q2313">
            <v>4.7995999999999999</v>
          </cell>
        </row>
        <row r="2314">
          <cell r="K2314">
            <v>37.72</v>
          </cell>
          <cell r="Q2314">
            <v>4.7469000000000001</v>
          </cell>
        </row>
        <row r="2315">
          <cell r="K2315">
            <v>37.65</v>
          </cell>
          <cell r="Q2315">
            <v>4.7192999999999996</v>
          </cell>
        </row>
        <row r="2316">
          <cell r="K2316">
            <v>38.11</v>
          </cell>
          <cell r="Q2316">
            <v>4.7004999999999999</v>
          </cell>
        </row>
        <row r="2317">
          <cell r="K2317">
            <v>37.75</v>
          </cell>
          <cell r="Q2317">
            <v>4.7481</v>
          </cell>
        </row>
        <row r="2318">
          <cell r="K2318">
            <v>38.21</v>
          </cell>
          <cell r="Q2318">
            <v>4.7317999999999998</v>
          </cell>
        </row>
        <row r="2319">
          <cell r="K2319">
            <v>38.409999999999997</v>
          </cell>
          <cell r="Q2319">
            <v>4.7229999999999999</v>
          </cell>
        </row>
        <row r="2320">
          <cell r="K2320">
            <v>38.29</v>
          </cell>
          <cell r="Q2320">
            <v>4.7807000000000004</v>
          </cell>
        </row>
        <row r="2321">
          <cell r="K2321">
            <v>38.21</v>
          </cell>
          <cell r="Q2321">
            <v>4.7355999999999998</v>
          </cell>
        </row>
        <row r="2322">
          <cell r="K2322">
            <v>38.11</v>
          </cell>
          <cell r="Q2322">
            <v>4.7933000000000003</v>
          </cell>
        </row>
        <row r="2323">
          <cell r="K2323">
            <v>37.979999999999997</v>
          </cell>
          <cell r="Q2323">
            <v>4.8183999999999996</v>
          </cell>
        </row>
        <row r="2324">
          <cell r="K2324">
            <v>38.15</v>
          </cell>
          <cell r="Q2324">
            <v>4.8033000000000001</v>
          </cell>
        </row>
        <row r="2325">
          <cell r="K2325">
            <v>37.11</v>
          </cell>
          <cell r="Q2325">
            <v>4.7933000000000003</v>
          </cell>
        </row>
        <row r="2326">
          <cell r="K2326">
            <v>36.49</v>
          </cell>
          <cell r="Q2326">
            <v>4.7807000000000004</v>
          </cell>
        </row>
        <row r="2327">
          <cell r="K2327">
            <v>37.1</v>
          </cell>
          <cell r="Q2327">
            <v>4.7644000000000002</v>
          </cell>
        </row>
        <row r="2328">
          <cell r="K2328">
            <v>36.97</v>
          </cell>
          <cell r="Q2328">
            <v>4.7858000000000001</v>
          </cell>
        </row>
        <row r="2329">
          <cell r="K2329">
            <v>37.4</v>
          </cell>
          <cell r="Q2329">
            <v>4.6553000000000004</v>
          </cell>
        </row>
        <row r="2330">
          <cell r="K2330">
            <v>36.9</v>
          </cell>
          <cell r="Q2330">
            <v>4.5774999999999997</v>
          </cell>
        </row>
        <row r="2331">
          <cell r="K2331">
            <v>35.840000000000003</v>
          </cell>
          <cell r="Q2331">
            <v>4.6539999999999999</v>
          </cell>
        </row>
        <row r="2332">
          <cell r="K2332">
            <v>35.96</v>
          </cell>
          <cell r="Q2332">
            <v>4.6376999999999997</v>
          </cell>
        </row>
        <row r="2333">
          <cell r="K2333">
            <v>35.950000000000003</v>
          </cell>
          <cell r="Q2333">
            <v>4.6917</v>
          </cell>
        </row>
        <row r="2334">
          <cell r="K2334">
            <v>36.72</v>
          </cell>
          <cell r="Q2334">
            <v>4.6289999999999996</v>
          </cell>
        </row>
        <row r="2335">
          <cell r="K2335">
            <v>37.19</v>
          </cell>
          <cell r="Q2335">
            <v>4.4960000000000004</v>
          </cell>
        </row>
        <row r="2336">
          <cell r="K2336">
            <v>37.299999999999997</v>
          </cell>
          <cell r="Q2336">
            <v>4.5110000000000001</v>
          </cell>
        </row>
        <row r="2337">
          <cell r="K2337">
            <v>37.840000000000003</v>
          </cell>
          <cell r="Q2337">
            <v>4.5098000000000003</v>
          </cell>
        </row>
        <row r="2338">
          <cell r="K2338">
            <v>38.07</v>
          </cell>
          <cell r="Q2338">
            <v>4.6063999999999998</v>
          </cell>
        </row>
        <row r="2339">
          <cell r="K2339">
            <v>38.42</v>
          </cell>
          <cell r="Q2339">
            <v>4.6653000000000002</v>
          </cell>
        </row>
        <row r="2340">
          <cell r="K2340">
            <v>37.979999999999997</v>
          </cell>
          <cell r="Q2340">
            <v>4.6791</v>
          </cell>
        </row>
        <row r="2341">
          <cell r="K2341">
            <v>37.97</v>
          </cell>
          <cell r="Q2341">
            <v>4.7469000000000001</v>
          </cell>
        </row>
        <row r="2342">
          <cell r="K2342">
            <v>37.869999999999997</v>
          </cell>
          <cell r="Q2342">
            <v>4.7756999999999996</v>
          </cell>
        </row>
        <row r="2343">
          <cell r="K2343">
            <v>38.270000000000003</v>
          </cell>
          <cell r="Q2343">
            <v>4.8196000000000003</v>
          </cell>
        </row>
        <row r="2344">
          <cell r="K2344">
            <v>38.1</v>
          </cell>
          <cell r="Q2344">
            <v>4.7644000000000002</v>
          </cell>
        </row>
        <row r="2345">
          <cell r="K2345">
            <v>38.14</v>
          </cell>
          <cell r="Q2345">
            <v>4.7632000000000003</v>
          </cell>
        </row>
        <row r="2346">
          <cell r="K2346">
            <v>38.25</v>
          </cell>
          <cell r="Q2346">
            <v>4.7506000000000004</v>
          </cell>
        </row>
        <row r="2347">
          <cell r="K2347">
            <v>38.5</v>
          </cell>
          <cell r="Q2347">
            <v>4.8007999999999997</v>
          </cell>
        </row>
        <row r="2348">
          <cell r="K2348">
            <v>38.950000000000003</v>
          </cell>
          <cell r="Q2348">
            <v>4.7794999999999996</v>
          </cell>
        </row>
        <row r="2349">
          <cell r="K2349">
            <v>39.11</v>
          </cell>
          <cell r="Q2349">
            <v>4.7845000000000004</v>
          </cell>
        </row>
        <row r="2350">
          <cell r="K2350">
            <v>38.51</v>
          </cell>
          <cell r="Q2350">
            <v>4.7983000000000002</v>
          </cell>
        </row>
        <row r="2351">
          <cell r="K2351">
            <v>39.409999999999997</v>
          </cell>
          <cell r="Q2351">
            <v>4.8296999999999999</v>
          </cell>
        </row>
        <row r="2352">
          <cell r="K2352">
            <v>39.5</v>
          </cell>
          <cell r="Q2352">
            <v>4.8860999999999999</v>
          </cell>
        </row>
        <row r="2353">
          <cell r="K2353">
            <v>39.46</v>
          </cell>
          <cell r="Q2353">
            <v>4.7999000000000001</v>
          </cell>
        </row>
        <row r="2354">
          <cell r="K2354">
            <v>38.83</v>
          </cell>
          <cell r="Q2354">
            <v>4.7262000000000004</v>
          </cell>
        </row>
        <row r="2355">
          <cell r="K2355">
            <v>38.86</v>
          </cell>
          <cell r="Q2355">
            <v>4.8367000000000004</v>
          </cell>
        </row>
        <row r="2356">
          <cell r="K2356">
            <v>38.9</v>
          </cell>
          <cell r="Q2356">
            <v>4.8476999999999997</v>
          </cell>
        </row>
        <row r="2357">
          <cell r="K2357">
            <v>38.520000000000003</v>
          </cell>
          <cell r="Q2357">
            <v>4.8428000000000004</v>
          </cell>
        </row>
        <row r="2358">
          <cell r="K2358">
            <v>37.65</v>
          </cell>
          <cell r="Q2358">
            <v>4.7655000000000003</v>
          </cell>
        </row>
        <row r="2359">
          <cell r="K2359">
            <v>37.6</v>
          </cell>
          <cell r="Q2359">
            <v>4.7691999999999997</v>
          </cell>
        </row>
        <row r="2360">
          <cell r="K2360">
            <v>38.22</v>
          </cell>
          <cell r="Q2360">
            <v>4.7740999999999998</v>
          </cell>
        </row>
        <row r="2361">
          <cell r="K2361">
            <v>38.840000000000003</v>
          </cell>
          <cell r="Q2361">
            <v>4.7275</v>
          </cell>
        </row>
        <row r="2362">
          <cell r="K2362">
            <v>38.549999999999997</v>
          </cell>
          <cell r="Q2362">
            <v>4.6207000000000003</v>
          </cell>
        </row>
        <row r="2363">
          <cell r="K2363">
            <v>38.369999999999997</v>
          </cell>
          <cell r="Q2363">
            <v>4.6146000000000003</v>
          </cell>
        </row>
        <row r="2364">
          <cell r="K2364">
            <v>37.5</v>
          </cell>
          <cell r="Q2364">
            <v>4.6905999999999999</v>
          </cell>
        </row>
        <row r="2365">
          <cell r="K2365">
            <v>38.18</v>
          </cell>
          <cell r="Q2365">
            <v>4.7667000000000002</v>
          </cell>
        </row>
        <row r="2366">
          <cell r="K2366">
            <v>38.4</v>
          </cell>
          <cell r="Q2366">
            <v>4.7312000000000003</v>
          </cell>
        </row>
        <row r="2367">
          <cell r="K2367">
            <v>39.08</v>
          </cell>
          <cell r="Q2367">
            <v>4.7091000000000003</v>
          </cell>
        </row>
        <row r="2368">
          <cell r="K2368">
            <v>39.24</v>
          </cell>
          <cell r="Q2368">
            <v>4.6022999999999996</v>
          </cell>
        </row>
        <row r="2369">
          <cell r="K2369">
            <v>39.57</v>
          </cell>
          <cell r="Q2369">
            <v>4.6856999999999998</v>
          </cell>
        </row>
        <row r="2370">
          <cell r="K2370">
            <v>40.909999999999997</v>
          </cell>
          <cell r="Q2370">
            <v>4.7126999999999999</v>
          </cell>
        </row>
        <row r="2371">
          <cell r="K2371">
            <v>41.49</v>
          </cell>
          <cell r="Q2371">
            <v>4.7961999999999998</v>
          </cell>
        </row>
        <row r="2372">
          <cell r="K2372">
            <v>41.13</v>
          </cell>
          <cell r="Q2372">
            <v>4.8158000000000003</v>
          </cell>
        </row>
        <row r="2373">
          <cell r="K2373">
            <v>40.369999999999997</v>
          </cell>
          <cell r="Q2373">
            <v>4.8563000000000001</v>
          </cell>
        </row>
        <row r="2374">
          <cell r="K2374">
            <v>39.979999999999997</v>
          </cell>
          <cell r="Q2374">
            <v>5.0208000000000004</v>
          </cell>
        </row>
        <row r="2375">
          <cell r="K2375">
            <v>39.47</v>
          </cell>
          <cell r="Q2375">
            <v>5.0919999999999996</v>
          </cell>
        </row>
        <row r="2376">
          <cell r="K2376">
            <v>40.24</v>
          </cell>
          <cell r="Q2376">
            <v>5.0477999999999996</v>
          </cell>
        </row>
        <row r="2377">
          <cell r="K2377">
            <v>40.880000000000003</v>
          </cell>
          <cell r="Q2377">
            <v>4.9545000000000003</v>
          </cell>
        </row>
        <row r="2378">
          <cell r="K2378">
            <v>39.79</v>
          </cell>
          <cell r="Q2378">
            <v>4.9066999999999998</v>
          </cell>
        </row>
        <row r="2379">
          <cell r="K2379">
            <v>38.979999999999997</v>
          </cell>
          <cell r="Q2379">
            <v>4.8441000000000001</v>
          </cell>
        </row>
        <row r="2380">
          <cell r="K2380">
            <v>39.57</v>
          </cell>
          <cell r="Q2380">
            <v>4.9386000000000001</v>
          </cell>
        </row>
        <row r="2381">
          <cell r="K2381">
            <v>39.729999999999997</v>
          </cell>
          <cell r="Q2381">
            <v>5.0171000000000001</v>
          </cell>
        </row>
        <row r="2382">
          <cell r="K2382">
            <v>40.130000000000003</v>
          </cell>
          <cell r="Q2382">
            <v>4.8833000000000002</v>
          </cell>
        </row>
        <row r="2383">
          <cell r="K2383">
            <v>40.08</v>
          </cell>
          <cell r="Q2383">
            <v>4.7839</v>
          </cell>
        </row>
        <row r="2384">
          <cell r="K2384">
            <v>40.24</v>
          </cell>
          <cell r="Q2384">
            <v>4.8563000000000001</v>
          </cell>
        </row>
        <row r="2385">
          <cell r="K2385">
            <v>40.46</v>
          </cell>
          <cell r="Q2385">
            <v>4.8760000000000003</v>
          </cell>
        </row>
        <row r="2386">
          <cell r="K2386">
            <v>39.79</v>
          </cell>
          <cell r="Q2386">
            <v>4.9250999999999996</v>
          </cell>
        </row>
        <row r="2387">
          <cell r="K2387">
            <v>39.75</v>
          </cell>
          <cell r="Q2387">
            <v>4.9188999999999998</v>
          </cell>
        </row>
        <row r="2388">
          <cell r="K2388">
            <v>39.450000000000003</v>
          </cell>
          <cell r="Q2388">
            <v>4.9386000000000001</v>
          </cell>
        </row>
        <row r="2389">
          <cell r="K2389">
            <v>40.130000000000003</v>
          </cell>
          <cell r="Q2389">
            <v>4.9656000000000002</v>
          </cell>
        </row>
        <row r="2390">
          <cell r="K2390">
            <v>40.11</v>
          </cell>
          <cell r="Q2390">
            <v>4.8833000000000002</v>
          </cell>
        </row>
        <row r="2391">
          <cell r="K2391">
            <v>40.880000000000003</v>
          </cell>
          <cell r="Q2391">
            <v>4.8784000000000001</v>
          </cell>
        </row>
        <row r="2392">
          <cell r="K2392">
            <v>40.97</v>
          </cell>
          <cell r="Q2392">
            <v>4.8415999999999997</v>
          </cell>
        </row>
        <row r="2393">
          <cell r="K2393">
            <v>40.81</v>
          </cell>
          <cell r="Q2393">
            <v>4.9250999999999996</v>
          </cell>
        </row>
        <row r="2394">
          <cell r="K2394">
            <v>41.21</v>
          </cell>
          <cell r="Q2394">
            <v>4.9226000000000001</v>
          </cell>
        </row>
        <row r="2395">
          <cell r="K2395">
            <v>41.01</v>
          </cell>
          <cell r="Q2395">
            <v>5.0171000000000001</v>
          </cell>
        </row>
        <row r="2396">
          <cell r="K2396">
            <v>41.06</v>
          </cell>
          <cell r="Q2396">
            <v>5.0282</v>
          </cell>
        </row>
        <row r="2397">
          <cell r="K2397">
            <v>40.869999999999997</v>
          </cell>
          <cell r="Q2397">
            <v>5.0084999999999997</v>
          </cell>
        </row>
        <row r="2398">
          <cell r="K2398">
            <v>41.04</v>
          </cell>
          <cell r="Q2398">
            <v>5.0575999999999999</v>
          </cell>
        </row>
        <row r="2399">
          <cell r="K2399">
            <v>41.95</v>
          </cell>
          <cell r="Q2399">
            <v>5.0331000000000001</v>
          </cell>
        </row>
        <row r="2400">
          <cell r="K2400">
            <v>41.89</v>
          </cell>
          <cell r="Q2400">
            <v>5.0392000000000001</v>
          </cell>
        </row>
        <row r="2401">
          <cell r="K2401">
            <v>41.88</v>
          </cell>
          <cell r="Q2401">
            <v>5.0159000000000002</v>
          </cell>
        </row>
        <row r="2402">
          <cell r="K2402">
            <v>41.93</v>
          </cell>
          <cell r="Q2402">
            <v>5.0366999999999997</v>
          </cell>
        </row>
        <row r="2403">
          <cell r="K2403">
            <v>41.69</v>
          </cell>
          <cell r="Q2403">
            <v>5.1483999999999996</v>
          </cell>
        </row>
        <row r="2404">
          <cell r="K2404">
            <v>42.16</v>
          </cell>
          <cell r="Q2404">
            <v>5.1410999999999998</v>
          </cell>
        </row>
        <row r="2405">
          <cell r="K2405">
            <v>41.56</v>
          </cell>
          <cell r="Q2405">
            <v>5.1398000000000001</v>
          </cell>
        </row>
        <row r="2406">
          <cell r="K2406">
            <v>41.68</v>
          </cell>
          <cell r="Q2406">
            <v>5.1459999999999999</v>
          </cell>
        </row>
        <row r="2407">
          <cell r="K2407">
            <v>41.52</v>
          </cell>
          <cell r="Q2407">
            <v>5.1165000000000003</v>
          </cell>
        </row>
        <row r="2408">
          <cell r="K2408">
            <v>42.15</v>
          </cell>
          <cell r="Q2408">
            <v>5.1741999999999999</v>
          </cell>
        </row>
        <row r="2409">
          <cell r="K2409">
            <v>41.91</v>
          </cell>
          <cell r="Q2409">
            <v>5.1006</v>
          </cell>
        </row>
        <row r="2410">
          <cell r="K2410">
            <v>41.57</v>
          </cell>
          <cell r="Q2410">
            <v>5.1153000000000004</v>
          </cell>
        </row>
        <row r="2411">
          <cell r="K2411">
            <v>42.2</v>
          </cell>
          <cell r="Q2411">
            <v>5.0956999999999999</v>
          </cell>
        </row>
        <row r="2412">
          <cell r="K2412">
            <v>42.02</v>
          </cell>
          <cell r="Q2412">
            <v>5.173</v>
          </cell>
        </row>
        <row r="2413">
          <cell r="K2413">
            <v>41.97</v>
          </cell>
          <cell r="Q2413">
            <v>5.1435000000000004</v>
          </cell>
        </row>
        <row r="2414">
          <cell r="K2414">
            <v>41.81</v>
          </cell>
          <cell r="Q2414">
            <v>5.1017999999999999</v>
          </cell>
        </row>
        <row r="2415">
          <cell r="K2415">
            <v>41.7</v>
          </cell>
          <cell r="Q2415">
            <v>5.1791</v>
          </cell>
        </row>
        <row r="2416">
          <cell r="K2416">
            <v>42.1</v>
          </cell>
          <cell r="Q2416">
            <v>5.157</v>
          </cell>
        </row>
        <row r="2417">
          <cell r="K2417">
            <v>42.63</v>
          </cell>
          <cell r="Q2417">
            <v>5.0488999999999997</v>
          </cell>
        </row>
        <row r="2418">
          <cell r="K2418">
            <v>42.7</v>
          </cell>
          <cell r="Q2418">
            <v>5.0296000000000003</v>
          </cell>
        </row>
        <row r="2419">
          <cell r="K2419">
            <v>42.66</v>
          </cell>
          <cell r="Q2419">
            <v>5.0164</v>
          </cell>
        </row>
        <row r="2420">
          <cell r="K2420">
            <v>42.56</v>
          </cell>
          <cell r="Q2420">
            <v>5.0644999999999998</v>
          </cell>
        </row>
        <row r="2421">
          <cell r="K2421">
            <v>42</v>
          </cell>
          <cell r="Q2421">
            <v>5.1283000000000003</v>
          </cell>
        </row>
        <row r="2422">
          <cell r="K2422">
            <v>42.14</v>
          </cell>
          <cell r="Q2422">
            <v>5.1367000000000003</v>
          </cell>
        </row>
        <row r="2423">
          <cell r="K2423">
            <v>42.15</v>
          </cell>
          <cell r="Q2423">
            <v>5.1318999999999999</v>
          </cell>
        </row>
        <row r="2424">
          <cell r="K2424">
            <v>42.32</v>
          </cell>
          <cell r="Q2424">
            <v>5.1197999999999997</v>
          </cell>
        </row>
        <row r="2425">
          <cell r="K2425">
            <v>42.81</v>
          </cell>
          <cell r="Q2425">
            <v>5.0525000000000002</v>
          </cell>
        </row>
        <row r="2426">
          <cell r="K2426">
            <v>42.51</v>
          </cell>
          <cell r="Q2426">
            <v>5.0693000000000001</v>
          </cell>
        </row>
        <row r="2427">
          <cell r="K2427">
            <v>40.82</v>
          </cell>
          <cell r="Q2427">
            <v>5.0705</v>
          </cell>
        </row>
        <row r="2428">
          <cell r="K2428">
            <v>41.1</v>
          </cell>
          <cell r="Q2428">
            <v>5.0910000000000002</v>
          </cell>
        </row>
        <row r="2429">
          <cell r="K2429">
            <v>40.76</v>
          </cell>
          <cell r="Q2429">
            <v>5.1498999999999997</v>
          </cell>
        </row>
        <row r="2430">
          <cell r="K2430">
            <v>40.46</v>
          </cell>
          <cell r="Q2430">
            <v>5.1138000000000003</v>
          </cell>
        </row>
        <row r="2431">
          <cell r="K2431">
            <v>40.15</v>
          </cell>
          <cell r="Q2431">
            <v>4.9104999999999999</v>
          </cell>
        </row>
        <row r="2432">
          <cell r="K2432">
            <v>40.53</v>
          </cell>
          <cell r="Q2432">
            <v>4.9442000000000004</v>
          </cell>
        </row>
        <row r="2433">
          <cell r="K2433">
            <v>40.53</v>
          </cell>
          <cell r="Q2433">
            <v>4.9032999999999998</v>
          </cell>
        </row>
        <row r="2434">
          <cell r="K2434">
            <v>40.770000000000003</v>
          </cell>
          <cell r="Q2434">
            <v>4.8672000000000004</v>
          </cell>
        </row>
        <row r="2435">
          <cell r="K2435">
            <v>40.950000000000003</v>
          </cell>
          <cell r="Q2435">
            <v>4.8299000000000003</v>
          </cell>
        </row>
        <row r="2436">
          <cell r="K2436">
            <v>41.34</v>
          </cell>
          <cell r="Q2436">
            <v>4.8756000000000004</v>
          </cell>
        </row>
        <row r="2437">
          <cell r="K2437">
            <v>40.89</v>
          </cell>
          <cell r="Q2437">
            <v>4.8756000000000004</v>
          </cell>
        </row>
        <row r="2438">
          <cell r="K2438">
            <v>40.56</v>
          </cell>
          <cell r="Q2438">
            <v>4.9044999999999996</v>
          </cell>
        </row>
        <row r="2439">
          <cell r="K2439">
            <v>40.26</v>
          </cell>
          <cell r="Q2439">
            <v>4.9261999999999997</v>
          </cell>
        </row>
        <row r="2440">
          <cell r="K2440">
            <v>40.32</v>
          </cell>
          <cell r="Q2440">
            <v>4.9730999999999996</v>
          </cell>
        </row>
        <row r="2441">
          <cell r="K2441">
            <v>40.130000000000003</v>
          </cell>
          <cell r="Q2441">
            <v>4.9188999999999998</v>
          </cell>
        </row>
        <row r="2442">
          <cell r="K2442">
            <v>40.49</v>
          </cell>
          <cell r="Q2442">
            <v>4.8792</v>
          </cell>
        </row>
        <row r="2443">
          <cell r="K2443">
            <v>40.54</v>
          </cell>
          <cell r="Q2443">
            <v>4.8432000000000004</v>
          </cell>
        </row>
        <row r="2444">
          <cell r="K2444">
            <v>40.26</v>
          </cell>
          <cell r="Q2444">
            <v>4.8503999999999996</v>
          </cell>
        </row>
        <row r="2445">
          <cell r="K2445">
            <v>39.909999999999997</v>
          </cell>
          <cell r="Q2445">
            <v>4.8274999999999997</v>
          </cell>
        </row>
        <row r="2446">
          <cell r="K2446">
            <v>40</v>
          </cell>
          <cell r="Q2446">
            <v>4.8708</v>
          </cell>
        </row>
        <row r="2447">
          <cell r="K2447">
            <v>40.01</v>
          </cell>
          <cell r="Q2447">
            <v>4.8768000000000002</v>
          </cell>
        </row>
        <row r="2448">
          <cell r="K2448">
            <v>40.43</v>
          </cell>
          <cell r="Q2448">
            <v>4.8432000000000004</v>
          </cell>
        </row>
        <row r="2449">
          <cell r="K2449">
            <v>40.31</v>
          </cell>
          <cell r="Q2449">
            <v>4.8010999999999999</v>
          </cell>
        </row>
        <row r="2450">
          <cell r="K2450">
            <v>40.47</v>
          </cell>
          <cell r="Q2450">
            <v>4.8118999999999996</v>
          </cell>
        </row>
        <row r="2451">
          <cell r="K2451">
            <v>40.33</v>
          </cell>
          <cell r="Q2451">
            <v>4.8131000000000004</v>
          </cell>
        </row>
        <row r="2452">
          <cell r="K2452">
            <v>40.549999999999997</v>
          </cell>
          <cell r="Q2452">
            <v>4.8635999999999999</v>
          </cell>
        </row>
        <row r="2453">
          <cell r="K2453">
            <v>40.630000000000003</v>
          </cell>
          <cell r="Q2453">
            <v>4.8491999999999997</v>
          </cell>
        </row>
        <row r="2454">
          <cell r="K2454">
            <v>40.96</v>
          </cell>
          <cell r="Q2454">
            <v>4.8684000000000003</v>
          </cell>
        </row>
        <row r="2455">
          <cell r="K2455">
            <v>40.39</v>
          </cell>
          <cell r="Q2455">
            <v>4.8516000000000004</v>
          </cell>
        </row>
        <row r="2456">
          <cell r="K2456">
            <v>39.61</v>
          </cell>
          <cell r="Q2456">
            <v>4.8780000000000001</v>
          </cell>
        </row>
        <row r="2457">
          <cell r="K2457">
            <v>40.1</v>
          </cell>
          <cell r="Q2457">
            <v>4.8876999999999997</v>
          </cell>
        </row>
        <row r="2458">
          <cell r="K2458">
            <v>39.96</v>
          </cell>
          <cell r="Q2458">
            <v>4.9273999999999996</v>
          </cell>
        </row>
        <row r="2459">
          <cell r="K2459">
            <v>40.159999999999997</v>
          </cell>
          <cell r="Q2459">
            <v>4.8587999999999996</v>
          </cell>
        </row>
        <row r="2460">
          <cell r="K2460">
            <v>39.67</v>
          </cell>
          <cell r="Q2460">
            <v>4.7649999999999997</v>
          </cell>
        </row>
        <row r="2461">
          <cell r="K2461">
            <v>39.94</v>
          </cell>
          <cell r="Q2461">
            <v>4.8239000000000001</v>
          </cell>
        </row>
        <row r="2462">
          <cell r="K2462">
            <v>39.92</v>
          </cell>
          <cell r="Q2462">
            <v>4.8071000000000002</v>
          </cell>
        </row>
        <row r="2463">
          <cell r="K2463">
            <v>39.9</v>
          </cell>
          <cell r="Q2463">
            <v>4.8311000000000002</v>
          </cell>
        </row>
        <row r="2464">
          <cell r="K2464">
            <v>40.24</v>
          </cell>
          <cell r="Q2464">
            <v>4.7721999999999998</v>
          </cell>
        </row>
        <row r="2465">
          <cell r="K2465">
            <v>40.22</v>
          </cell>
          <cell r="Q2465">
            <v>4.8047000000000004</v>
          </cell>
        </row>
        <row r="2466">
          <cell r="K2466">
            <v>40.28</v>
          </cell>
          <cell r="Q2466">
            <v>4.8022999999999998</v>
          </cell>
        </row>
        <row r="2467">
          <cell r="K2467">
            <v>40.64</v>
          </cell>
          <cell r="Q2467">
            <v>4.7999000000000001</v>
          </cell>
        </row>
        <row r="2468">
          <cell r="K2468">
            <v>41.41</v>
          </cell>
          <cell r="Q2468">
            <v>4.8407999999999998</v>
          </cell>
        </row>
        <row r="2469">
          <cell r="K2469">
            <v>41.25</v>
          </cell>
          <cell r="Q2469">
            <v>4.8383000000000003</v>
          </cell>
        </row>
        <row r="2470">
          <cell r="K2470">
            <v>41.58</v>
          </cell>
          <cell r="Q2470">
            <v>4.8456000000000001</v>
          </cell>
        </row>
        <row r="2471">
          <cell r="K2471">
            <v>41.63</v>
          </cell>
          <cell r="Q2471">
            <v>4.8888999999999996</v>
          </cell>
        </row>
        <row r="2472">
          <cell r="K2472">
            <v>41.74</v>
          </cell>
          <cell r="Q2472">
            <v>4.9814999999999996</v>
          </cell>
        </row>
        <row r="2473">
          <cell r="K2473">
            <v>41.84</v>
          </cell>
          <cell r="Q2473">
            <v>4.9622999999999999</v>
          </cell>
        </row>
        <row r="2474">
          <cell r="K2474">
            <v>41.64</v>
          </cell>
          <cell r="Q2474">
            <v>5.0019999999999998</v>
          </cell>
        </row>
        <row r="2475">
          <cell r="K2475">
            <v>41.27</v>
          </cell>
          <cell r="Q2475">
            <v>5.008</v>
          </cell>
        </row>
        <row r="2476">
          <cell r="K2476">
            <v>41.53</v>
          </cell>
          <cell r="Q2476">
            <v>5.0212000000000003</v>
          </cell>
        </row>
        <row r="2477">
          <cell r="K2477">
            <v>41.66</v>
          </cell>
          <cell r="Q2477">
            <v>5.0331999999999999</v>
          </cell>
        </row>
        <row r="2478">
          <cell r="K2478">
            <v>41.9</v>
          </cell>
          <cell r="Q2478">
            <v>5.0091999999999999</v>
          </cell>
        </row>
        <row r="2479">
          <cell r="K2479">
            <v>41.55</v>
          </cell>
          <cell r="Q2479">
            <v>4.9646999999999997</v>
          </cell>
        </row>
        <row r="2480">
          <cell r="K2480">
            <v>41.27</v>
          </cell>
          <cell r="Q2480">
            <v>4.9958999999999998</v>
          </cell>
        </row>
        <row r="2481">
          <cell r="K2481">
            <v>40.64</v>
          </cell>
          <cell r="Q2481">
            <v>4.9482999999999997</v>
          </cell>
        </row>
        <row r="2482">
          <cell r="K2482">
            <v>40.71</v>
          </cell>
          <cell r="Q2482">
            <v>4.9767999999999999</v>
          </cell>
        </row>
        <row r="2483">
          <cell r="K2483">
            <v>40.71</v>
          </cell>
          <cell r="Q2483">
            <v>4.9352999999999998</v>
          </cell>
        </row>
        <row r="2484">
          <cell r="K2484">
            <v>40.68</v>
          </cell>
          <cell r="Q2484">
            <v>4.9020000000000001</v>
          </cell>
        </row>
        <row r="2485">
          <cell r="K2485">
            <v>40.5</v>
          </cell>
          <cell r="Q2485">
            <v>4.8272000000000004</v>
          </cell>
        </row>
        <row r="2486">
          <cell r="K2486">
            <v>40.659999999999997</v>
          </cell>
          <cell r="Q2486">
            <v>4.8354999999999997</v>
          </cell>
        </row>
        <row r="2487">
          <cell r="K2487">
            <v>41.19</v>
          </cell>
          <cell r="Q2487">
            <v>4.8354999999999997</v>
          </cell>
        </row>
        <row r="2488">
          <cell r="K2488">
            <v>41.14</v>
          </cell>
          <cell r="Q2488">
            <v>4.8319000000000001</v>
          </cell>
        </row>
        <row r="2489">
          <cell r="K2489">
            <v>41.55</v>
          </cell>
          <cell r="Q2489">
            <v>4.8105000000000002</v>
          </cell>
        </row>
        <row r="2490">
          <cell r="K2490">
            <v>39.799999999999997</v>
          </cell>
          <cell r="Q2490">
            <v>4.8296000000000001</v>
          </cell>
        </row>
        <row r="2491">
          <cell r="K2491">
            <v>39.58</v>
          </cell>
          <cell r="Q2491">
            <v>4.8925000000000001</v>
          </cell>
        </row>
        <row r="2492">
          <cell r="K2492">
            <v>38.83</v>
          </cell>
          <cell r="Q2492">
            <v>4.8865999999999996</v>
          </cell>
        </row>
        <row r="2493">
          <cell r="K2493">
            <v>39.42</v>
          </cell>
          <cell r="Q2493">
            <v>4.9352999999999998</v>
          </cell>
        </row>
        <row r="2494">
          <cell r="K2494">
            <v>38.76</v>
          </cell>
          <cell r="Q2494">
            <v>4.7274000000000003</v>
          </cell>
        </row>
        <row r="2495">
          <cell r="K2495">
            <v>38.950000000000003</v>
          </cell>
          <cell r="Q2495">
            <v>4.7012999999999998</v>
          </cell>
        </row>
        <row r="2496">
          <cell r="K2496">
            <v>38.44</v>
          </cell>
          <cell r="Q2496">
            <v>4.6121999999999996</v>
          </cell>
        </row>
        <row r="2497">
          <cell r="K2497">
            <v>38.28</v>
          </cell>
          <cell r="Q2497">
            <v>4.6822999999999997</v>
          </cell>
        </row>
        <row r="2498">
          <cell r="K2498">
            <v>38.090000000000003</v>
          </cell>
          <cell r="Q2498">
            <v>4.6039000000000003</v>
          </cell>
        </row>
        <row r="2499">
          <cell r="K2499">
            <v>38.270000000000003</v>
          </cell>
          <cell r="Q2499">
            <v>4.6264000000000003</v>
          </cell>
        </row>
        <row r="2500">
          <cell r="K2500">
            <v>38.89</v>
          </cell>
          <cell r="Q2500">
            <v>4.5659000000000001</v>
          </cell>
        </row>
        <row r="2501">
          <cell r="K2501">
            <v>39.08</v>
          </cell>
          <cell r="Q2501">
            <v>4.5468999999999999</v>
          </cell>
        </row>
        <row r="2502">
          <cell r="K2502">
            <v>38.46</v>
          </cell>
          <cell r="Q2502">
            <v>4.5243000000000002</v>
          </cell>
        </row>
        <row r="2503">
          <cell r="K2503">
            <v>39.020000000000003</v>
          </cell>
          <cell r="Q2503">
            <v>4.5457000000000001</v>
          </cell>
        </row>
        <row r="2504">
          <cell r="K2504">
            <v>38.74</v>
          </cell>
          <cell r="Q2504">
            <v>4.6193</v>
          </cell>
        </row>
        <row r="2505">
          <cell r="K2505">
            <v>38.1</v>
          </cell>
          <cell r="Q2505">
            <v>4.6418999999999997</v>
          </cell>
        </row>
        <row r="2506">
          <cell r="K2506">
            <v>38.229999999999997</v>
          </cell>
          <cell r="Q2506">
            <v>4.5682</v>
          </cell>
        </row>
        <row r="2507">
          <cell r="K2507">
            <v>38.46</v>
          </cell>
          <cell r="Q2507">
            <v>4.6348000000000003</v>
          </cell>
        </row>
        <row r="2508">
          <cell r="K2508">
            <v>38.299999999999997</v>
          </cell>
          <cell r="Q2508">
            <v>4.6014999999999997</v>
          </cell>
        </row>
        <row r="2509">
          <cell r="K2509">
            <v>37.56</v>
          </cell>
          <cell r="Q2509">
            <v>4.5255000000000001</v>
          </cell>
        </row>
        <row r="2510">
          <cell r="K2510">
            <v>37.869999999999997</v>
          </cell>
          <cell r="Q2510">
            <v>4.5408999999999997</v>
          </cell>
        </row>
        <row r="2511">
          <cell r="K2511">
            <v>37.799999999999997</v>
          </cell>
          <cell r="Q2511">
            <v>4.5682</v>
          </cell>
        </row>
        <row r="2512">
          <cell r="K2512">
            <v>38.35</v>
          </cell>
          <cell r="Q2512">
            <v>4.5491999999999999</v>
          </cell>
        </row>
        <row r="2513">
          <cell r="K2513">
            <v>37.64</v>
          </cell>
          <cell r="Q2513">
            <v>4.4612999999999996</v>
          </cell>
        </row>
        <row r="2514">
          <cell r="K2514">
            <v>38.229999999999997</v>
          </cell>
          <cell r="Q2514">
            <v>4.4981999999999998</v>
          </cell>
        </row>
        <row r="2515">
          <cell r="K2515">
            <v>38.729999999999997</v>
          </cell>
          <cell r="Q2515">
            <v>4.4897999999999998</v>
          </cell>
        </row>
        <row r="2516">
          <cell r="K2516">
            <v>38.43</v>
          </cell>
          <cell r="Q2516">
            <v>4.5552000000000001</v>
          </cell>
        </row>
      </sheetData>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cratch work"/>
      <sheetName val="Quarterly"/>
      <sheetName val="Annual Updat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ORCL</v>
          </cell>
        </row>
        <row r="17">
          <cell r="C17">
            <v>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ow r="2">
          <cell r="K2">
            <v>30.37</v>
          </cell>
        </row>
      </sheetData>
      <sheetData sheetId="13"/>
      <sheetData sheetId="14" refreshError="1"/>
      <sheetData sheetId="15" refreshError="1"/>
      <sheetData sheetId="16" refreshError="1"/>
      <sheetData sheetId="17">
        <row r="1">
          <cell r="E1">
            <v>7</v>
          </cell>
        </row>
      </sheetData>
      <sheetData sheetId="18" refreshError="1"/>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row r="9">
          <cell r="L9">
            <v>0.1</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Scratch work"/>
      <sheetName val="Oct 15 Model Check"/>
      <sheetName val="OCP Check Chart"/>
      <sheetName val="FCFO Check Chart"/>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 val="Sheet2"/>
    </sheetNames>
    <sheetDataSet>
      <sheetData sheetId="0"/>
      <sheetData sheetId="1"/>
      <sheetData sheetId="2"/>
      <sheetData sheetId="3"/>
      <sheetData sheetId="4"/>
      <sheetData sheetId="5" refreshError="1"/>
      <sheetData sheetId="6" refreshError="1"/>
      <sheetData sheetId="7"/>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ow r="1">
          <cell r="E1">
            <v>7</v>
          </cell>
        </row>
      </sheetData>
      <sheetData sheetId="18" refreshError="1"/>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K3" sqref="K3"/>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64" t="s">
        <v>61</v>
      </c>
      <c r="B1" s="164"/>
      <c r="C1" s="164"/>
      <c r="D1" s="164"/>
      <c r="E1" s="164"/>
      <c r="F1" s="164"/>
      <c r="G1" s="164"/>
      <c r="I1" s="173" t="s">
        <v>51</v>
      </c>
      <c r="J1" s="174"/>
      <c r="K1" s="91" t="s">
        <v>58</v>
      </c>
      <c r="L1" s="63" t="s">
        <v>108</v>
      </c>
    </row>
    <row r="2" spans="1:13">
      <c r="A2" s="51" t="s">
        <v>191</v>
      </c>
      <c r="B2" s="44" t="s">
        <v>192</v>
      </c>
      <c r="C2" s="98" t="str">
        <f>A2&amp;" ("&amp;ticker&amp;")"</f>
        <v>Oracle Corporation (ORCL)</v>
      </c>
      <c r="E2" s="3" t="s">
        <v>57</v>
      </c>
      <c r="F2" s="3"/>
      <c r="G2" s="50">
        <v>48.32</v>
      </c>
      <c r="I2" s="169" t="str">
        <f>(ROUND(AVERAGE(C9:G9)*100,0)&amp;"% | "&amp;ROUND(AVERAGE(C11:G11)*100,0)&amp;"% | "&amp;ROUND(C18*100,0)&amp;"%")</f>
        <v>3% | 34% | 5%</v>
      </c>
      <c r="J2" s="170"/>
      <c r="K2" s="92">
        <f ca="1">TRUNC(Scenario1)+B13/G4</f>
        <v>37</v>
      </c>
      <c r="L2" s="94" t="s">
        <v>53</v>
      </c>
      <c r="M2" s="45"/>
    </row>
    <row r="3" spans="1:13">
      <c r="A3" t="s">
        <v>0</v>
      </c>
      <c r="B3" s="13">
        <v>43251</v>
      </c>
      <c r="E3" t="s">
        <v>60</v>
      </c>
      <c r="G3" s="31">
        <f>'Company Analysis'!K3</f>
        <v>39831</v>
      </c>
      <c r="I3" s="169" t="str">
        <f>(ROUND(AVERAGE(C9:G9)*100,0)&amp;"% | "&amp;ROUND(AVERAGE(C11:G11)*100,0)&amp;"% | "&amp;ROUND(C17*100,0)&amp;"%")</f>
        <v>3% | 34% | 10%</v>
      </c>
      <c r="J3" s="170"/>
      <c r="K3" s="92">
        <f ca="1">TRUNC(Scenario2)+B13/G4</f>
        <v>45</v>
      </c>
      <c r="L3" s="94" t="s">
        <v>53</v>
      </c>
      <c r="M3" s="46"/>
    </row>
    <row r="4" spans="1:13" ht="15.75" thickBot="1">
      <c r="A4" s="68" t="s">
        <v>1</v>
      </c>
      <c r="B4" s="52">
        <v>0.1</v>
      </c>
      <c r="C4" s="12"/>
      <c r="D4" s="12"/>
      <c r="E4" s="12" t="s">
        <v>6</v>
      </c>
      <c r="F4" s="12"/>
      <c r="G4" s="53">
        <v>3981.1550000000002</v>
      </c>
      <c r="I4" s="169" t="str">
        <f>(ROUND(AVERAGE(C9:G9)*100,0)&amp;"% | "&amp;ROUND(AVERAGE(C10:G10)*100,0)&amp;"% | "&amp;ROUND(C18*100,0)&amp;"%")</f>
        <v>3% | 38% | 5%</v>
      </c>
      <c r="J4" s="170"/>
      <c r="K4" s="92">
        <f ca="1">TRUNC(Scenario3)+B13/G4</f>
        <v>42</v>
      </c>
      <c r="L4" s="95" t="s">
        <v>53</v>
      </c>
      <c r="M4" s="47"/>
    </row>
    <row r="5" spans="1:13">
      <c r="B5" s="2"/>
      <c r="I5" s="169" t="str">
        <f>(ROUND(AVERAGE(C9:G9)*100,0)&amp;"% | "&amp;ROUND(AVERAGE(C10:G10)*100,0)&amp;"% | "&amp;ROUND(C17*100,0)&amp;"%")</f>
        <v>3% | 38% | 10%</v>
      </c>
      <c r="J5" s="170"/>
      <c r="K5" s="92">
        <f ca="1">TRUNC(Scenario4)+B13/G4</f>
        <v>50</v>
      </c>
      <c r="L5" s="95" t="s">
        <v>53</v>
      </c>
      <c r="M5" s="47"/>
    </row>
    <row r="6" spans="1:13" s="9" customFormat="1" ht="15.75" thickBot="1">
      <c r="A6" s="164" t="s">
        <v>96</v>
      </c>
      <c r="B6" s="164"/>
      <c r="C6" s="164"/>
      <c r="D6" s="164"/>
      <c r="E6" s="164"/>
      <c r="F6" s="164"/>
      <c r="G6" s="164"/>
      <c r="H6" s="8"/>
      <c r="I6" s="169" t="str">
        <f>(ROUND(AVERAGE(C8:G8)*100,0)&amp;"% | "&amp;ROUND(AVERAGE(C11:G11)*100,0)&amp;"% | "&amp;ROUND(C18*100,0)&amp;"%")</f>
        <v>7% | 34% | 5%</v>
      </c>
      <c r="J6" s="170"/>
      <c r="K6" s="92">
        <f ca="1">TRUNC(Scenario5)+B13/G4</f>
        <v>45</v>
      </c>
      <c r="L6" s="94" t="s">
        <v>53</v>
      </c>
      <c r="M6" s="48"/>
    </row>
    <row r="7" spans="1:13">
      <c r="A7" s="7"/>
      <c r="B7" s="7" t="s">
        <v>2</v>
      </c>
      <c r="C7" s="40">
        <v>1</v>
      </c>
      <c r="D7" s="40">
        <v>2</v>
      </c>
      <c r="E7" s="40">
        <v>3</v>
      </c>
      <c r="F7" s="40">
        <v>4</v>
      </c>
      <c r="G7" s="40">
        <v>5</v>
      </c>
      <c r="I7" s="169" t="str">
        <f>(ROUND(AVERAGE(C8:G8)*100,0)&amp;"% | "&amp;ROUND(AVERAGE(C11:G11)*100,0)&amp;"% | "&amp;ROUND(C17*100,0)&amp;"%")</f>
        <v>7% | 34% | 10%</v>
      </c>
      <c r="J7" s="170"/>
      <c r="K7" s="92">
        <f ca="1">TRUNC(Scenario6)+B13/G4</f>
        <v>55</v>
      </c>
      <c r="L7" s="96" t="s">
        <v>53</v>
      </c>
    </row>
    <row r="8" spans="1:13">
      <c r="A8" s="167" t="s">
        <v>5</v>
      </c>
      <c r="B8" s="22" t="s">
        <v>3</v>
      </c>
      <c r="C8" s="23">
        <f>'New Annual and Rev Model'!E49</f>
        <v>5.4037063042279065E-2</v>
      </c>
      <c r="D8" s="23">
        <f>'New Annual and Rev Model'!F49</f>
        <v>7.1903666390771726E-2</v>
      </c>
      <c r="E8" s="23">
        <f>'New Annual and Rev Model'!G49</f>
        <v>7.6871337267287565E-2</v>
      </c>
      <c r="F8" s="23">
        <f>'New Annual and Rev Model'!H49</f>
        <v>7.5519096548154474E-2</v>
      </c>
      <c r="G8" s="23">
        <f>'New Annual and Rev Model'!I49</f>
        <v>7.7177747550663645E-2</v>
      </c>
      <c r="I8" s="169" t="str">
        <f>(ROUND(AVERAGE(C8:G8)*100,0)&amp;"% | "&amp;ROUND(AVERAGE(C10:G10)*100,0)&amp;"% | "&amp;ROUND(C18*100,0)&amp;"%")</f>
        <v>7% | 38% | 5%</v>
      </c>
      <c r="J8" s="170"/>
      <c r="K8" s="92">
        <f ca="1">TRUNC(Scenario7)+B13/G4</f>
        <v>51</v>
      </c>
      <c r="L8" s="96" t="s">
        <v>53</v>
      </c>
    </row>
    <row r="9" spans="1:13">
      <c r="A9" s="168"/>
      <c r="B9" s="14" t="s">
        <v>4</v>
      </c>
      <c r="C9" s="24">
        <f>'New Annual and Rev Model'!E56</f>
        <v>1.9781082301018049E-2</v>
      </c>
      <c r="D9" s="24">
        <f>'New Annual and Rev Model'!F56</f>
        <v>2.5078775503278861E-2</v>
      </c>
      <c r="E9" s="24">
        <f>'New Annual and Rev Model'!G56</f>
        <v>2.1546633778866564E-2</v>
      </c>
      <c r="F9" s="24">
        <f>'New Annual and Rev Model'!H56</f>
        <v>2.733934783897074E-2</v>
      </c>
      <c r="G9" s="24">
        <f>'New Annual and Rev Model'!I56</f>
        <v>3.4036189840552344E-2</v>
      </c>
      <c r="I9" s="171" t="str">
        <f>(ROUND(AVERAGE(C8:G8)*100,0)&amp;"% | "&amp;ROUND(AVERAGE(C10:G10)*100,0)&amp;"% | "&amp;ROUND(C17*100,0)&amp;"%")</f>
        <v>7% | 38% | 10%</v>
      </c>
      <c r="J9" s="172"/>
      <c r="K9" s="93">
        <f ca="1">TRUNC(Scenario8)+B13/G4</f>
        <v>61</v>
      </c>
      <c r="L9" s="97" t="s">
        <v>53</v>
      </c>
    </row>
    <row r="10" spans="1:13">
      <c r="A10" s="165" t="s">
        <v>124</v>
      </c>
      <c r="B10" s="22" t="s">
        <v>3</v>
      </c>
      <c r="C10" s="138">
        <v>0.38</v>
      </c>
      <c r="D10" s="138">
        <v>0.38</v>
      </c>
      <c r="E10" s="138">
        <v>0.38</v>
      </c>
      <c r="F10" s="138">
        <v>0.38</v>
      </c>
      <c r="G10" s="138">
        <v>0.38</v>
      </c>
    </row>
    <row r="11" spans="1:13">
      <c r="A11" s="166"/>
      <c r="B11" s="14" t="s">
        <v>4</v>
      </c>
      <c r="C11" s="139">
        <v>0.34</v>
      </c>
      <c r="D11" s="139">
        <v>0.34</v>
      </c>
      <c r="E11" s="139">
        <v>0.34</v>
      </c>
      <c r="F11" s="139">
        <v>0.34</v>
      </c>
      <c r="G11" s="139">
        <v>0.34</v>
      </c>
      <c r="I11" s="175" t="str">
        <f>A2&amp;" ("&amp;B2&amp;")"</f>
        <v>Oracle Corporation (ORCL)</v>
      </c>
      <c r="J11" s="176"/>
      <c r="K11" s="176"/>
      <c r="L11" s="177"/>
    </row>
    <row r="12" spans="1:13">
      <c r="A12" s="1" t="s">
        <v>62</v>
      </c>
      <c r="B12" s="14"/>
      <c r="C12" s="25">
        <v>0.45</v>
      </c>
      <c r="D12" s="25">
        <v>0.45</v>
      </c>
      <c r="E12" s="25">
        <v>0.4</v>
      </c>
      <c r="F12" s="25">
        <v>0.4</v>
      </c>
      <c r="G12" s="25">
        <v>0.4</v>
      </c>
      <c r="I12" s="178" t="str">
        <f ca="1">"$"&amp;ROUND(F21/G4,0)&amp;" Scenario"</f>
        <v>$42 Scenario</v>
      </c>
      <c r="J12" s="179"/>
      <c r="K12" s="179"/>
      <c r="L12" s="180"/>
    </row>
    <row r="13" spans="1:13">
      <c r="A13" s="67" t="s">
        <v>10</v>
      </c>
      <c r="B13" s="26"/>
      <c r="I13" s="73" t="s">
        <v>16</v>
      </c>
      <c r="K13" s="74"/>
      <c r="L13" s="65" t="s">
        <v>4</v>
      </c>
    </row>
    <row r="14" spans="1:13">
      <c r="B14" s="2"/>
      <c r="I14" s="71" t="s">
        <v>17</v>
      </c>
      <c r="K14" s="72"/>
      <c r="L14" s="65" t="s">
        <v>3</v>
      </c>
    </row>
    <row r="15" spans="1:13" ht="15.75" thickBot="1">
      <c r="A15" s="164" t="s">
        <v>97</v>
      </c>
      <c r="B15" s="164"/>
      <c r="C15" s="164"/>
      <c r="D15" s="3"/>
      <c r="E15" s="164" t="s">
        <v>98</v>
      </c>
      <c r="F15" s="164"/>
      <c r="G15" s="164"/>
      <c r="I15" s="75" t="s">
        <v>118</v>
      </c>
      <c r="J15" s="76"/>
      <c r="K15" s="76"/>
      <c r="L15" s="66" t="s">
        <v>4</v>
      </c>
    </row>
    <row r="16" spans="1:13">
      <c r="A16" s="67" t="s">
        <v>11</v>
      </c>
      <c r="B16" s="27">
        <v>5</v>
      </c>
      <c r="C16" t="s">
        <v>12</v>
      </c>
      <c r="E16" s="28" t="s">
        <v>14</v>
      </c>
      <c r="G16" s="32">
        <v>2.5000000000000001E-2</v>
      </c>
      <c r="I16" s="49" t="s">
        <v>117</v>
      </c>
      <c r="K16" s="3"/>
      <c r="L16" s="57">
        <f>(F26/G3)^0.2-1</f>
        <v>2.5544264551348395E-2</v>
      </c>
    </row>
    <row r="17" spans="1:12">
      <c r="A17" s="185" t="s">
        <v>59</v>
      </c>
      <c r="B17" s="21" t="s">
        <v>3</v>
      </c>
      <c r="C17" s="23">
        <v>0.1</v>
      </c>
      <c r="D17" s="37">
        <f>IF(C17=B$4,C17-0.0001,C17)</f>
        <v>9.9900000000000003E-2</v>
      </c>
      <c r="E17" s="28" t="s">
        <v>15</v>
      </c>
      <c r="G17" s="32">
        <v>2.5000000000000001E-2</v>
      </c>
      <c r="I17" s="71" t="s">
        <v>116</v>
      </c>
      <c r="K17" s="72"/>
      <c r="L17" s="54">
        <f>SUM(B29:F29)/SUM(B26:F26)</f>
        <v>0.22068570199833126</v>
      </c>
    </row>
    <row r="18" spans="1:12">
      <c r="A18" s="186"/>
      <c r="B18" s="15" t="s">
        <v>4</v>
      </c>
      <c r="C18" s="24">
        <v>0.05</v>
      </c>
      <c r="D18" s="37">
        <f>IF(C18=B$4,C18-0.0001,C18)</f>
        <v>0.05</v>
      </c>
      <c r="G18" s="11"/>
      <c r="I18" s="75" t="s">
        <v>119</v>
      </c>
      <c r="K18" s="28"/>
      <c r="L18" s="56">
        <f ca="1">(F21/G4)/G2-1</f>
        <v>-0.12874465499392496</v>
      </c>
    </row>
    <row r="19" spans="1:12">
      <c r="C19" s="3"/>
      <c r="D19" s="3"/>
      <c r="E19" s="3"/>
      <c r="F19" s="3"/>
      <c r="J19" s="55"/>
      <c r="K19" s="55"/>
      <c r="L19" s="55"/>
    </row>
    <row r="20" spans="1:12" ht="15.75" thickBot="1">
      <c r="A20" s="59" t="s">
        <v>7</v>
      </c>
      <c r="B20" s="64" t="s">
        <v>92</v>
      </c>
      <c r="C20" s="64" t="s">
        <v>93</v>
      </c>
      <c r="D20" s="64" t="s">
        <v>94</v>
      </c>
      <c r="E20" s="64" t="s">
        <v>95</v>
      </c>
      <c r="F20" s="64" t="s">
        <v>8</v>
      </c>
      <c r="I20" s="181" t="s">
        <v>123</v>
      </c>
      <c r="J20" s="182"/>
      <c r="K20" s="182"/>
      <c r="L20" s="183"/>
    </row>
    <row r="21" spans="1:12">
      <c r="A21" s="16" t="s">
        <v>13</v>
      </c>
      <c r="B21" s="17">
        <f ca="1">SUM(B43:F43)</f>
        <v>35612.304243571642</v>
      </c>
      <c r="C21" s="17">
        <f ca="1">B54*F43</f>
        <v>27776.076603360932</v>
      </c>
      <c r="D21" s="17">
        <f ca="1">B51*B50</f>
        <v>104214.4954827304</v>
      </c>
      <c r="E21" s="17">
        <f>B13</f>
        <v>0</v>
      </c>
      <c r="F21" s="17">
        <f ca="1">B21+C21+D21+E21</f>
        <v>167602.87632966298</v>
      </c>
      <c r="I21" s="101"/>
      <c r="J21" s="102"/>
      <c r="K21" s="69" t="s">
        <v>120</v>
      </c>
      <c r="L21" s="70" t="s">
        <v>121</v>
      </c>
    </row>
    <row r="22" spans="1:12">
      <c r="A22" s="16" t="s">
        <v>9</v>
      </c>
      <c r="B22" s="60">
        <f ca="1">IFERROR(B21/$F21,"")</f>
        <v>0.21248026897536509</v>
      </c>
      <c r="C22" s="60">
        <f ca="1">IFERROR(C21/$F21,"")</f>
        <v>0.1657255365279493</v>
      </c>
      <c r="D22" s="60">
        <f ca="1">IFERROR(D21/$F21,"")</f>
        <v>0.6217941944966856</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43616</v>
      </c>
      <c r="C25" s="33">
        <f t="shared" ref="C25:F25" si="0">DATE(YEAR($B$3)+C24,MONTH($B$3),DAY($B$3))</f>
        <v>43982</v>
      </c>
      <c r="D25" s="33">
        <f t="shared" si="0"/>
        <v>44347</v>
      </c>
      <c r="E25" s="33">
        <f t="shared" si="0"/>
        <v>44712</v>
      </c>
      <c r="F25" s="33">
        <f t="shared" si="0"/>
        <v>45077</v>
      </c>
      <c r="I25" s="9" t="s">
        <v>57</v>
      </c>
      <c r="L25" s="9">
        <v>26.29</v>
      </c>
    </row>
    <row r="26" spans="1:12" hidden="1">
      <c r="A26" t="s">
        <v>37</v>
      </c>
      <c r="B26" s="30">
        <f>(CHOOSE($B36,C8,C9)+1)*G3</f>
        <v>40618.900289131852</v>
      </c>
      <c r="C26" s="30">
        <f>(CHOOSE($B36,D8,D9)+1)*B26</f>
        <v>41637.572570673059</v>
      </c>
      <c r="D26" s="30">
        <f>(CHOOSE($B36,E8,E9)+1)*C26</f>
        <v>42534.722098294333</v>
      </c>
      <c r="E26" s="30">
        <f>(CHOOSE($B36,F8,F9)+1)*D26</f>
        <v>43697.593660973558</v>
      </c>
      <c r="F26" s="30">
        <f>(CHOOSE($B36,G8,G9)+1)*E26</f>
        <v>45184.89325439377</v>
      </c>
    </row>
    <row r="27" spans="1:12" hidden="1">
      <c r="A27" t="s">
        <v>71</v>
      </c>
      <c r="B27" s="58">
        <f>CHOOSE($B37,C10,C11)*B26</f>
        <v>15435.182109870104</v>
      </c>
      <c r="C27" s="5">
        <f>CHOOSE($B37,D10,D11)*C26</f>
        <v>15822.277576855762</v>
      </c>
      <c r="D27" s="5">
        <f>CHOOSE($B37,E10,E11)*D26</f>
        <v>16163.194397351846</v>
      </c>
      <c r="E27" s="5">
        <f>CHOOSE($B37,F10,F11)*E26</f>
        <v>16605.085591169951</v>
      </c>
      <c r="F27" s="5">
        <f>CHOOSE($B37,G10,G11)*F26</f>
        <v>17170.259436669632</v>
      </c>
    </row>
    <row r="28" spans="1:12" hidden="1">
      <c r="A28" t="s">
        <v>72</v>
      </c>
      <c r="B28" s="58">
        <f>-C12*B27</f>
        <v>-6945.8319494415473</v>
      </c>
      <c r="C28" s="58">
        <f t="shared" ref="C28:E28" si="1">-D12*C27</f>
        <v>-7120.0249095850932</v>
      </c>
      <c r="D28" s="58">
        <f t="shared" si="1"/>
        <v>-6465.2777589407387</v>
      </c>
      <c r="E28" s="58">
        <f t="shared" si="1"/>
        <v>-6642.0342364679809</v>
      </c>
      <c r="F28" s="58">
        <f>-G12*F27</f>
        <v>-6868.103774667853</v>
      </c>
    </row>
    <row r="29" spans="1:12" ht="15.75" hidden="1" thickBot="1">
      <c r="A29" t="s">
        <v>73</v>
      </c>
      <c r="B29" s="4">
        <f>B27+B28</f>
        <v>8489.3501604285557</v>
      </c>
      <c r="C29" s="4">
        <f>C27+C28</f>
        <v>8702.2526672706699</v>
      </c>
      <c r="D29" s="4">
        <f>D27+D28</f>
        <v>9697.9166384111086</v>
      </c>
      <c r="E29" s="4">
        <f>E27+E28</f>
        <v>9963.0513547019691</v>
      </c>
      <c r="F29" s="4">
        <f>F27+F28</f>
        <v>10302.15566200178</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84" t="s">
        <v>35</v>
      </c>
      <c r="B41" s="184"/>
      <c r="C41" s="184"/>
      <c r="D41" s="184"/>
      <c r="E41" s="184"/>
      <c r="F41" s="184"/>
    </row>
    <row r="42" spans="1:16" hidden="1">
      <c r="A42" t="s">
        <v>21</v>
      </c>
      <c r="B42" s="19">
        <f ca="1">B25-TODAY()</f>
        <v>293</v>
      </c>
      <c r="C42" s="19">
        <f ca="1">C25-TODAY()</f>
        <v>659</v>
      </c>
      <c r="D42" s="19">
        <f ca="1">D25-TODAY()</f>
        <v>1024</v>
      </c>
      <c r="E42" s="19">
        <f ca="1">E25-TODAY()</f>
        <v>1389</v>
      </c>
      <c r="F42" s="19">
        <f ca="1">F25-TODAY()</f>
        <v>1754</v>
      </c>
      <c r="P42" s="38"/>
    </row>
    <row r="43" spans="1:16" hidden="1">
      <c r="A43" t="s">
        <v>22</v>
      </c>
      <c r="B43" s="17">
        <f ca="1">B29*EXP(-$B$4*B42/365.25)</f>
        <v>7834.9416432523049</v>
      </c>
      <c r="C43" s="17">
        <f ca="1">C29*EXP(-$B$4*C42/365.25)</f>
        <v>7265.6484703131882</v>
      </c>
      <c r="D43" s="17">
        <f ca="1">D29*EXP(-$B$4*D42/365.25)</f>
        <v>7326.9194555780286</v>
      </c>
      <c r="E43" s="17">
        <f ca="1">E29*EXP(-$B$4*E42/365.25)</f>
        <v>6811.3879587950887</v>
      </c>
      <c r="F43" s="17">
        <f ca="1">F29*EXP(-$B$4*F42/365.25)</f>
        <v>6373.4067156330375</v>
      </c>
      <c r="O43" s="39"/>
    </row>
    <row r="44" spans="1:16" hidden="1"/>
    <row r="45" spans="1:16" hidden="1">
      <c r="A45" s="6" t="s">
        <v>26</v>
      </c>
      <c r="B45">
        <f>MONTH(B3)</f>
        <v>5</v>
      </c>
    </row>
    <row r="46" spans="1:16" hidden="1">
      <c r="A46" s="6" t="s">
        <v>27</v>
      </c>
      <c r="B46">
        <f>DAY(B3)</f>
        <v>31</v>
      </c>
    </row>
    <row r="47" spans="1:16" hidden="1">
      <c r="A47" s="6" t="s">
        <v>23</v>
      </c>
      <c r="B47">
        <f>YEAR(F25)+B16</f>
        <v>2028</v>
      </c>
    </row>
    <row r="48" spans="1:16" hidden="1">
      <c r="A48" s="6" t="s">
        <v>28</v>
      </c>
      <c r="B48">
        <f ca="1">DATE(B47,B45,B46)-TODAY()</f>
        <v>3581</v>
      </c>
      <c r="C48" s="34"/>
    </row>
    <row r="49" spans="1:7" hidden="1">
      <c r="A49" s="6" t="s">
        <v>24</v>
      </c>
      <c r="B49" s="17">
        <f>F29*EXP(CHOOSE(B38,C17,C18)*B16)</f>
        <v>13228.229716683811</v>
      </c>
    </row>
    <row r="50" spans="1:7" hidden="1">
      <c r="A50" s="6" t="s">
        <v>29</v>
      </c>
      <c r="B50" s="17">
        <f ca="1">B49*EXP(-B4*B48/365.25)</f>
        <v>4962.5950229871623</v>
      </c>
    </row>
    <row r="51" spans="1:7" hidden="1">
      <c r="A51" s="6" t="s">
        <v>31</v>
      </c>
      <c r="B51" s="17">
        <f>(1+SUM(G16,G17))/(B4-SUM(G16,G17))</f>
        <v>21</v>
      </c>
    </row>
    <row r="52" spans="1:7" hidden="1">
      <c r="A52" s="6" t="s">
        <v>32</v>
      </c>
      <c r="B52" s="18">
        <f>(1+CHOOSE(B38,D17,D18))/(B4-(CHOOSE(B38,D17,D18)))</f>
        <v>21</v>
      </c>
      <c r="F52" s="38"/>
    </row>
    <row r="53" spans="1:7" hidden="1">
      <c r="A53" s="6" t="s">
        <v>33</v>
      </c>
      <c r="B53" s="38">
        <f>1-(((1+CHOOSE(B38,D17,D18))/(1+B4))^B16)</f>
        <v>0.20752956361649433</v>
      </c>
      <c r="F53" s="39"/>
    </row>
    <row r="54" spans="1:7" hidden="1">
      <c r="A54" s="6" t="s">
        <v>30</v>
      </c>
      <c r="B54" s="36">
        <f>B52*B53</f>
        <v>4.358120835946381</v>
      </c>
    </row>
    <row r="55" spans="1:7" hidden="1"/>
    <row r="56" spans="1:7" hidden="1"/>
    <row r="57" spans="1:7" hidden="1">
      <c r="A57" s="41" t="s">
        <v>36</v>
      </c>
    </row>
    <row r="58" spans="1:7" hidden="1">
      <c r="A58" t="s">
        <v>37</v>
      </c>
      <c r="B58" s="18">
        <f>$G$3*(1+C$9)</f>
        <v>40618.900289131852</v>
      </c>
      <c r="C58" s="18">
        <f>B58*(1+D$9)</f>
        <v>41637.572570673059</v>
      </c>
      <c r="D58" s="18">
        <f>C58*(1+E$9)</f>
        <v>42534.722098294333</v>
      </c>
      <c r="E58" s="18">
        <f>D58*(1+F$9)</f>
        <v>43697.593660973558</v>
      </c>
      <c r="F58" s="18">
        <f>E58*(1+G$9)</f>
        <v>45184.89325439377</v>
      </c>
    </row>
    <row r="59" spans="1:7" hidden="1">
      <c r="A59" t="s">
        <v>38</v>
      </c>
      <c r="B59" s="18">
        <f>B58*C$11</f>
        <v>13810.426098304832</v>
      </c>
      <c r="C59" s="18">
        <f>C58*D$11</f>
        <v>14156.77467402884</v>
      </c>
      <c r="D59" s="18">
        <f>D58*E$11</f>
        <v>14461.805513420075</v>
      </c>
      <c r="E59" s="18">
        <f>E58*F$11</f>
        <v>14857.181844731011</v>
      </c>
      <c r="F59" s="18">
        <f>F58*G$11</f>
        <v>15362.863706493883</v>
      </c>
    </row>
    <row r="60" spans="1:7" hidden="1">
      <c r="B60" s="20">
        <f>B59/B58</f>
        <v>0.34</v>
      </c>
      <c r="C60" s="20">
        <f>C59/C58</f>
        <v>0.34</v>
      </c>
      <c r="D60" s="20">
        <f>D59/D58</f>
        <v>0.34</v>
      </c>
      <c r="E60" s="20">
        <f>E59/E58</f>
        <v>0.34</v>
      </c>
      <c r="F60" s="20">
        <f>F59/F58</f>
        <v>0.34</v>
      </c>
    </row>
    <row r="61" spans="1:7" hidden="1">
      <c r="A61" t="s">
        <v>39</v>
      </c>
      <c r="B61" s="38">
        <f t="shared" ref="B61:E61" si="2">B59-(C$12*B59)</f>
        <v>7595.7343540676575</v>
      </c>
      <c r="C61" s="38">
        <f t="shared" si="2"/>
        <v>7786.2260707158621</v>
      </c>
      <c r="D61" s="38">
        <f t="shared" si="2"/>
        <v>8677.0833080520442</v>
      </c>
      <c r="E61" s="38">
        <f t="shared" si="2"/>
        <v>8914.3091068386057</v>
      </c>
      <c r="F61" s="38">
        <f>F59-(G$12*F59)</f>
        <v>9217.7182238963287</v>
      </c>
    </row>
    <row r="62" spans="1:7" hidden="1">
      <c r="A62" t="s">
        <v>42</v>
      </c>
      <c r="B62" s="18">
        <f ca="1">B61*EXP(-$B$4*B$42/365.25)</f>
        <v>7010.210943962591</v>
      </c>
      <c r="C62" s="18">
        <f ca="1">C61*EXP(-$B$4*C$42/365.25)</f>
        <v>6500.8433681749575</v>
      </c>
      <c r="D62" s="18">
        <f ca="1">D61*EXP(-$B$4*D$42/365.25)</f>
        <v>6555.6647760434989</v>
      </c>
      <c r="E62" s="18">
        <f ca="1">E61*EXP(-$B$4*E$42/365.25)</f>
        <v>6094.399752606133</v>
      </c>
      <c r="F62" s="18">
        <f ca="1">F61*EXP(-$B$4*F$42/365.25)</f>
        <v>5702.5217981979804</v>
      </c>
      <c r="G62" s="18">
        <f ca="1">SUM(B62:F62)</f>
        <v>31863.640638985158</v>
      </c>
    </row>
    <row r="63" spans="1:7" hidden="1">
      <c r="A63" t="s">
        <v>41</v>
      </c>
      <c r="F63" s="38">
        <f>((1+$D$18)/($B$4-$D$18)*(1-(((1+$D$18)/(1+$B$4))^$B$16)))</f>
        <v>4.358120835946381</v>
      </c>
      <c r="G63" s="18">
        <f ca="1">F63*F62</f>
        <v>24852.279066165043</v>
      </c>
    </row>
    <row r="64" spans="1:7" hidden="1">
      <c r="A64" t="s">
        <v>40</v>
      </c>
      <c r="B64" s="38"/>
      <c r="F64" s="18">
        <f>F61*EXP($C$18*$B$16)</f>
        <v>11835.784483348671</v>
      </c>
    </row>
    <row r="65" spans="1:7" hidden="1">
      <c r="A65" t="s">
        <v>43</v>
      </c>
      <c r="F65" s="18">
        <f ca="1">F64*EXP(-$B$4*B$48/365.25)</f>
        <v>4440.216599514828</v>
      </c>
      <c r="G65" s="42">
        <f ca="1">F65*B$51</f>
        <v>93244.548589811384</v>
      </c>
    </row>
    <row r="66" spans="1:7" hidden="1">
      <c r="A66" t="s">
        <v>44</v>
      </c>
      <c r="G66" s="18">
        <f ca="1">SUM(G62:G63,G65)</f>
        <v>149960.46829496158</v>
      </c>
    </row>
    <row r="67" spans="1:7" hidden="1">
      <c r="A67" t="s">
        <v>25</v>
      </c>
      <c r="G67" s="43">
        <f ca="1">G66/$G$4</f>
        <v>37.667578452725799</v>
      </c>
    </row>
    <row r="68" spans="1:7" hidden="1">
      <c r="G68" s="38"/>
    </row>
    <row r="69" spans="1:7" hidden="1">
      <c r="A69" s="41" t="s">
        <v>45</v>
      </c>
    </row>
    <row r="70" spans="1:7" hidden="1">
      <c r="A70" t="s">
        <v>37</v>
      </c>
      <c r="B70" s="18">
        <f>$G$3*(1+C$9)</f>
        <v>40618.900289131852</v>
      </c>
      <c r="C70" s="18">
        <f>B70*(1+D$9)</f>
        <v>41637.572570673059</v>
      </c>
      <c r="D70" s="18">
        <f>C70*(1+E$9)</f>
        <v>42534.722098294333</v>
      </c>
      <c r="E70" s="18">
        <f>D70*(1+F$9)</f>
        <v>43697.593660973558</v>
      </c>
      <c r="F70" s="18">
        <f>E70*(1+G$9)</f>
        <v>45184.89325439377</v>
      </c>
    </row>
    <row r="71" spans="1:7" hidden="1">
      <c r="A71" t="s">
        <v>38</v>
      </c>
      <c r="B71" s="18">
        <f>B70*C$11</f>
        <v>13810.426098304832</v>
      </c>
      <c r="C71" s="18">
        <f>C70*D$11</f>
        <v>14156.77467402884</v>
      </c>
      <c r="D71" s="18">
        <f>D70*E$11</f>
        <v>14461.805513420075</v>
      </c>
      <c r="E71" s="18">
        <f>E70*F$11</f>
        <v>14857.181844731011</v>
      </c>
      <c r="F71" s="18">
        <f>F70*G$11</f>
        <v>15362.863706493883</v>
      </c>
    </row>
    <row r="72" spans="1:7" hidden="1">
      <c r="A72" t="s">
        <v>39</v>
      </c>
      <c r="B72" s="38">
        <f t="shared" ref="B72:E72" si="3">B71-(C$12*B71)</f>
        <v>7595.7343540676575</v>
      </c>
      <c r="C72" s="38">
        <f t="shared" si="3"/>
        <v>7786.2260707158621</v>
      </c>
      <c r="D72" s="38">
        <f t="shared" si="3"/>
        <v>8677.0833080520442</v>
      </c>
      <c r="E72" s="38">
        <f t="shared" si="3"/>
        <v>8914.3091068386057</v>
      </c>
      <c r="F72" s="38">
        <f>F71-(G$12*F71)</f>
        <v>9217.7182238963287</v>
      </c>
    </row>
    <row r="73" spans="1:7" hidden="1">
      <c r="A73" t="s">
        <v>42</v>
      </c>
      <c r="B73" s="18">
        <f ca="1">B72*EXP(-$B$4*B$42/365.25)</f>
        <v>7010.210943962591</v>
      </c>
      <c r="C73" s="18">
        <f ca="1">C72*EXP(-$B$4*C$42/365.25)</f>
        <v>6500.8433681749575</v>
      </c>
      <c r="D73" s="18">
        <f ca="1">D72*EXP(-$B$4*D$42/365.25)</f>
        <v>6555.6647760434989</v>
      </c>
      <c r="E73" s="18">
        <f ca="1">E72*EXP(-$B$4*E$42/365.25)</f>
        <v>6094.399752606133</v>
      </c>
      <c r="F73" s="18">
        <f ca="1">F72*EXP(-$B$4*F$42/365.25)</f>
        <v>5702.5217981979804</v>
      </c>
      <c r="G73" s="18">
        <f ca="1">SUM(B73:F73)</f>
        <v>31863.640638985158</v>
      </c>
    </row>
    <row r="74" spans="1:7" hidden="1">
      <c r="A74" t="s">
        <v>41</v>
      </c>
      <c r="F74" s="38">
        <f>((1+$D$17)/($B$4-$D$17)*(1-(((1+$D$17)/(1+$B$4))^$B$16)))</f>
        <v>4.9986365289112209</v>
      </c>
      <c r="G74" s="18">
        <f ca="1">F74*F73</f>
        <v>28504.833767384927</v>
      </c>
    </row>
    <row r="75" spans="1:7" hidden="1">
      <c r="A75" t="s">
        <v>40</v>
      </c>
      <c r="B75" s="38"/>
      <c r="F75" s="18">
        <f>F72*EXP($C$17*$B$16)</f>
        <v>15197.448103058085</v>
      </c>
    </row>
    <row r="76" spans="1:7" hidden="1">
      <c r="A76" t="s">
        <v>43</v>
      </c>
      <c r="F76" s="18">
        <f ca="1">F75*EXP(-$B$4*B$48/365.25)</f>
        <v>5701.3509693758551</v>
      </c>
      <c r="G76" s="42">
        <f ca="1">F76*B$51</f>
        <v>119728.37035689296</v>
      </c>
    </row>
    <row r="77" spans="1:7" hidden="1">
      <c r="A77" t="s">
        <v>44</v>
      </c>
      <c r="G77" s="18">
        <f ca="1">SUM(G73:G74,G76)</f>
        <v>180096.84476326304</v>
      </c>
    </row>
    <row r="78" spans="1:7" hidden="1">
      <c r="A78" t="s">
        <v>25</v>
      </c>
      <c r="G78" s="43">
        <f ca="1">G77/$G$4</f>
        <v>45.237335588105218</v>
      </c>
    </row>
    <row r="79" spans="1:7" hidden="1"/>
    <row r="80" spans="1:7" hidden="1">
      <c r="A80" s="41" t="s">
        <v>46</v>
      </c>
    </row>
    <row r="81" spans="1:7" hidden="1">
      <c r="A81" t="s">
        <v>37</v>
      </c>
      <c r="B81" s="18">
        <f>$G$3*(1+C$9)</f>
        <v>40618.900289131852</v>
      </c>
      <c r="C81" s="18">
        <f>B81*(1+D$9)</f>
        <v>41637.572570673059</v>
      </c>
      <c r="D81" s="18">
        <f>C81*(1+E$9)</f>
        <v>42534.722098294333</v>
      </c>
      <c r="E81" s="18">
        <f>D81*(1+F$9)</f>
        <v>43697.593660973558</v>
      </c>
      <c r="F81" s="18">
        <f>E81*(1+G$9)</f>
        <v>45184.89325439377</v>
      </c>
    </row>
    <row r="82" spans="1:7" hidden="1">
      <c r="A82" t="s">
        <v>38</v>
      </c>
      <c r="B82" s="18">
        <f>B81*C$10</f>
        <v>15435.182109870104</v>
      </c>
      <c r="C82" s="18">
        <f>C81*D$10</f>
        <v>15822.277576855762</v>
      </c>
      <c r="D82" s="18">
        <f>D81*E$10</f>
        <v>16163.194397351846</v>
      </c>
      <c r="E82" s="18">
        <f>E81*F$10</f>
        <v>16605.085591169951</v>
      </c>
      <c r="F82" s="18">
        <f>F81*G$10</f>
        <v>17170.259436669632</v>
      </c>
    </row>
    <row r="83" spans="1:7" hidden="1">
      <c r="A83" t="s">
        <v>39</v>
      </c>
      <c r="B83" s="38">
        <f>B82-(C$12*B82)</f>
        <v>8489.3501604285557</v>
      </c>
      <c r="C83" s="38">
        <f t="shared" ref="C83:F83" si="4">C82-(D$12*C82)</f>
        <v>8702.2526672706699</v>
      </c>
      <c r="D83" s="38">
        <f t="shared" si="4"/>
        <v>9697.9166384111086</v>
      </c>
      <c r="E83" s="38">
        <f t="shared" si="4"/>
        <v>9963.0513547019691</v>
      </c>
      <c r="F83" s="38">
        <f t="shared" si="4"/>
        <v>10302.15566200178</v>
      </c>
    </row>
    <row r="84" spans="1:7" hidden="1">
      <c r="A84" t="s">
        <v>42</v>
      </c>
      <c r="B84" s="18">
        <f ca="1">B83*EXP(-$B$4*B$42/365.25)</f>
        <v>7834.9416432523049</v>
      </c>
      <c r="C84" s="18">
        <f ca="1">C83*EXP(-$B$4*C$42/365.25)</f>
        <v>7265.6484703131882</v>
      </c>
      <c r="D84" s="18">
        <f ca="1">D83*EXP(-$B$4*D$42/365.25)</f>
        <v>7326.9194555780286</v>
      </c>
      <c r="E84" s="18">
        <f ca="1">E83*EXP(-$B$4*E$42/365.25)</f>
        <v>6811.3879587950887</v>
      </c>
      <c r="F84" s="18">
        <f ca="1">F83*EXP(-$B$4*F$42/365.25)</f>
        <v>6373.4067156330375</v>
      </c>
      <c r="G84" s="18">
        <f ca="1">SUM(B84:F84)</f>
        <v>35612.304243571642</v>
      </c>
    </row>
    <row r="85" spans="1:7" hidden="1">
      <c r="A85" t="s">
        <v>41</v>
      </c>
      <c r="F85" s="38">
        <f>((1+$D$18)/($B$4-$D$18)*(1-(((1+$D$18)/(1+$B$4))^$B$16)))</f>
        <v>4.358120835946381</v>
      </c>
      <c r="G85" s="18">
        <f ca="1">F85*F84</f>
        <v>27776.076603360932</v>
      </c>
    </row>
    <row r="86" spans="1:7" hidden="1">
      <c r="A86" t="s">
        <v>40</v>
      </c>
      <c r="B86" s="38"/>
      <c r="F86" s="18">
        <f>F83*EXP($C$18*$B$16)</f>
        <v>13228.229716683811</v>
      </c>
    </row>
    <row r="87" spans="1:7" hidden="1">
      <c r="A87" t="s">
        <v>43</v>
      </c>
      <c r="F87" s="18">
        <f ca="1">F86*EXP(-$B$4*B$48/365.25)</f>
        <v>4962.5950229871623</v>
      </c>
      <c r="G87" s="42">
        <f ca="1">F87*B$51</f>
        <v>104214.4954827304</v>
      </c>
    </row>
    <row r="88" spans="1:7" hidden="1">
      <c r="A88" t="s">
        <v>44</v>
      </c>
      <c r="G88" s="18">
        <f ca="1">SUM(G84:G85,G87)</f>
        <v>167602.87632966298</v>
      </c>
    </row>
    <row r="89" spans="1:7" hidden="1">
      <c r="A89" t="s">
        <v>25</v>
      </c>
      <c r="G89" s="43">
        <f ca="1">G88/$G$4</f>
        <v>42.099058270693547</v>
      </c>
    </row>
    <row r="90" spans="1:7" hidden="1"/>
    <row r="91" spans="1:7" hidden="1">
      <c r="A91" s="41" t="s">
        <v>47</v>
      </c>
    </row>
    <row r="92" spans="1:7" hidden="1">
      <c r="A92" t="s">
        <v>37</v>
      </c>
      <c r="B92" s="18">
        <f>$G$3*(1+C$9)</f>
        <v>40618.900289131852</v>
      </c>
      <c r="C92" s="18">
        <f>B92*(1+D$9)</f>
        <v>41637.572570673059</v>
      </c>
      <c r="D92" s="18">
        <f>C92*(1+E$9)</f>
        <v>42534.722098294333</v>
      </c>
      <c r="E92" s="18">
        <f>D92*(1+F$9)</f>
        <v>43697.593660973558</v>
      </c>
      <c r="F92" s="18">
        <f>E92*(1+G$9)</f>
        <v>45184.89325439377</v>
      </c>
    </row>
    <row r="93" spans="1:7" hidden="1">
      <c r="A93" t="s">
        <v>38</v>
      </c>
      <c r="B93" s="18">
        <f>B92*C$10</f>
        <v>15435.182109870104</v>
      </c>
      <c r="C93" s="18">
        <f>C92*D$10</f>
        <v>15822.277576855762</v>
      </c>
      <c r="D93" s="18">
        <f>D92*E$10</f>
        <v>16163.194397351846</v>
      </c>
      <c r="E93" s="18">
        <f>E92*F$10</f>
        <v>16605.085591169951</v>
      </c>
      <c r="F93" s="18">
        <f>F92*G$10</f>
        <v>17170.259436669632</v>
      </c>
    </row>
    <row r="94" spans="1:7" hidden="1">
      <c r="A94" t="s">
        <v>39</v>
      </c>
      <c r="B94" s="38">
        <f>B93-(C$12*B93)</f>
        <v>8489.3501604285557</v>
      </c>
      <c r="C94" s="38">
        <f t="shared" ref="C94" si="5">C93-(D$12*C93)</f>
        <v>8702.2526672706699</v>
      </c>
      <c r="D94" s="38">
        <f t="shared" ref="D94" si="6">D93-(E$12*D93)</f>
        <v>9697.9166384111086</v>
      </c>
      <c r="E94" s="38">
        <f t="shared" ref="E94" si="7">E93-(F$12*E93)</f>
        <v>9963.0513547019691</v>
      </c>
      <c r="F94" s="38">
        <f t="shared" ref="F94" si="8">F93-(G$12*F93)</f>
        <v>10302.15566200178</v>
      </c>
    </row>
    <row r="95" spans="1:7" hidden="1">
      <c r="A95" t="s">
        <v>42</v>
      </c>
      <c r="B95" s="18">
        <f ca="1">B94*EXP(-$B$4*B$42/365.25)</f>
        <v>7834.9416432523049</v>
      </c>
      <c r="C95" s="18">
        <f ca="1">C94*EXP(-$B$4*C$42/365.25)</f>
        <v>7265.6484703131882</v>
      </c>
      <c r="D95" s="18">
        <f ca="1">D94*EXP(-$B$4*D$42/365.25)</f>
        <v>7326.9194555780286</v>
      </c>
      <c r="E95" s="18">
        <f ca="1">E94*EXP(-$B$4*E$42/365.25)</f>
        <v>6811.3879587950887</v>
      </c>
      <c r="F95" s="18">
        <f ca="1">F94*EXP(-$B$4*F$42/365.25)</f>
        <v>6373.4067156330375</v>
      </c>
      <c r="G95" s="18">
        <f ca="1">SUM(B95:F95)</f>
        <v>35612.304243571642</v>
      </c>
    </row>
    <row r="96" spans="1:7" hidden="1">
      <c r="A96" t="s">
        <v>41</v>
      </c>
      <c r="F96" s="38">
        <f>((1+$D$17)/($B$4-$D$17)*(1-(((1+$D$17)/(1+$B$4))^$B$16)))</f>
        <v>4.9986365289112209</v>
      </c>
      <c r="G96" s="18">
        <f ca="1">F96*F95</f>
        <v>31858.343622371391</v>
      </c>
    </row>
    <row r="97" spans="1:7" hidden="1">
      <c r="A97" t="s">
        <v>40</v>
      </c>
      <c r="B97" s="38"/>
      <c r="F97" s="18">
        <f>F94*EXP($C$17*$B$16)</f>
        <v>16985.383174006096</v>
      </c>
    </row>
    <row r="98" spans="1:7" hidden="1">
      <c r="A98" t="s">
        <v>43</v>
      </c>
      <c r="F98" s="18">
        <f ca="1">F97*EXP(-$B$4*B$48/365.25)</f>
        <v>6372.0981422436034</v>
      </c>
      <c r="G98" s="42">
        <f ca="1">F98*B$51</f>
        <v>133814.06098711566</v>
      </c>
    </row>
    <row r="99" spans="1:7" hidden="1">
      <c r="A99" t="s">
        <v>44</v>
      </c>
      <c r="G99" s="18">
        <f ca="1">SUM(G95:G96,G98)</f>
        <v>201284.70885305869</v>
      </c>
    </row>
    <row r="100" spans="1:7" hidden="1">
      <c r="A100" t="s">
        <v>25</v>
      </c>
      <c r="G100" s="43">
        <f ca="1">G99/$G$4</f>
        <v>50.559375069058774</v>
      </c>
    </row>
    <row r="101" spans="1:7" hidden="1"/>
    <row r="102" spans="1:7" hidden="1">
      <c r="A102" s="41" t="s">
        <v>48</v>
      </c>
    </row>
    <row r="103" spans="1:7" hidden="1">
      <c r="A103" t="s">
        <v>37</v>
      </c>
      <c r="B103" s="18">
        <f>$G$3*(1+C$8)</f>
        <v>41983.350258037019</v>
      </c>
      <c r="C103" s="18">
        <f>B103*(1+D$8)</f>
        <v>45002.107068957834</v>
      </c>
      <c r="D103" s="18">
        <f>C103*(1+E$8)</f>
        <v>48461.479219194276</v>
      </c>
      <c r="E103" s="18">
        <f>D103*(1+F$8)</f>
        <v>52121.24634721499</v>
      </c>
      <c r="F103" s="18">
        <f>E103*(1+G$8)</f>
        <v>56143.846739826302</v>
      </c>
    </row>
    <row r="104" spans="1:7" hidden="1">
      <c r="A104" t="s">
        <v>38</v>
      </c>
      <c r="B104" s="18">
        <f>B103*C$11</f>
        <v>14274.339087732587</v>
      </c>
      <c r="C104" s="18">
        <f>C103*D$11</f>
        <v>15300.716403445664</v>
      </c>
      <c r="D104" s="18">
        <f>D103*E$11</f>
        <v>16476.902934526053</v>
      </c>
      <c r="E104" s="18">
        <f>E103*F$11</f>
        <v>17721.223758053096</v>
      </c>
      <c r="F104" s="18">
        <f>F103*G$11</f>
        <v>19088.907891540945</v>
      </c>
    </row>
    <row r="105" spans="1:7" hidden="1">
      <c r="A105" t="s">
        <v>39</v>
      </c>
      <c r="B105" s="38">
        <f>B104-(C$12*B104)</f>
        <v>7850.886498252923</v>
      </c>
      <c r="C105" s="38">
        <f t="shared" ref="C105" si="9">C104-(D$12*C104)</f>
        <v>8415.3940218951138</v>
      </c>
      <c r="D105" s="38">
        <f t="shared" ref="D105" si="10">D104-(E$12*D104)</f>
        <v>9886.1417607156327</v>
      </c>
      <c r="E105" s="38">
        <f t="shared" ref="E105" si="11">E104-(F$12*E104)</f>
        <v>10632.734254831857</v>
      </c>
      <c r="F105" s="38">
        <f t="shared" ref="F105" si="12">F104-(G$12*F104)</f>
        <v>11453.344734924565</v>
      </c>
    </row>
    <row r="106" spans="1:7" hidden="1">
      <c r="A106" t="s">
        <v>42</v>
      </c>
      <c r="B106" s="18">
        <f ca="1">B105*EXP(-$B$4*B$42/365.25)</f>
        <v>7245.694475924869</v>
      </c>
      <c r="C106" s="18">
        <f ca="1">C105*EXP(-$B$4*C$42/365.25)</f>
        <v>7026.1456475776695</v>
      </c>
      <c r="D106" s="18">
        <f ca="1">D105*EXP(-$B$4*D$42/365.25)</f>
        <v>7469.1263193882669</v>
      </c>
      <c r="E106" s="18">
        <f ca="1">E105*EXP(-$B$4*E$42/365.25)</f>
        <v>7269.226614821182</v>
      </c>
      <c r="F106" s="18">
        <f ca="1">F105*EXP(-$B$4*F$42/365.25)</f>
        <v>7085.5873901486675</v>
      </c>
      <c r="G106" s="18">
        <f ca="1">SUM(B106:F106)</f>
        <v>36095.780447860656</v>
      </c>
    </row>
    <row r="107" spans="1:7" hidden="1">
      <c r="A107" t="s">
        <v>41</v>
      </c>
      <c r="F107" s="38">
        <f>((1+$D$18)/($B$4-$D$18)*(1-(((1+$D$18)/(1+$B$4))^$B$16)))</f>
        <v>4.358120835946381</v>
      </c>
      <c r="G107" s="18">
        <f ca="1">F107*F106</f>
        <v>30879.846039925847</v>
      </c>
    </row>
    <row r="108" spans="1:7" hidden="1">
      <c r="A108" t="s">
        <v>40</v>
      </c>
      <c r="B108" s="38"/>
      <c r="F108" s="18">
        <f>F105*EXP($C$18*$B$16)</f>
        <v>14706.385745729864</v>
      </c>
    </row>
    <row r="109" spans="1:7" hidden="1">
      <c r="A109" t="s">
        <v>43</v>
      </c>
      <c r="F109" s="18">
        <f ca="1">F108*EXP(-$B$4*B$48/365.25)</f>
        <v>5517.1280111534234</v>
      </c>
      <c r="G109" s="42">
        <f ca="1">F109*B$51</f>
        <v>115859.68823422189</v>
      </c>
    </row>
    <row r="110" spans="1:7" hidden="1">
      <c r="A110" t="s">
        <v>44</v>
      </c>
      <c r="G110" s="18">
        <f ca="1">SUM(G106:G107,G109)</f>
        <v>182835.31472200839</v>
      </c>
    </row>
    <row r="111" spans="1:7" hidden="1">
      <c r="A111" t="s">
        <v>25</v>
      </c>
      <c r="G111" s="43">
        <f ca="1">G110/$G$4</f>
        <v>45.925193749554687</v>
      </c>
    </row>
    <row r="112" spans="1:7" hidden="1"/>
    <row r="113" spans="1:7" hidden="1">
      <c r="A113" s="41" t="s">
        <v>49</v>
      </c>
    </row>
    <row r="114" spans="1:7" hidden="1">
      <c r="A114" t="s">
        <v>37</v>
      </c>
      <c r="B114" s="18">
        <f>$G$3*(1+C$8)</f>
        <v>41983.350258037019</v>
      </c>
      <c r="C114" s="18">
        <f>B114*(1+D$8)</f>
        <v>45002.107068957834</v>
      </c>
      <c r="D114" s="18">
        <f>C114*(1+E$8)</f>
        <v>48461.479219194276</v>
      </c>
      <c r="E114" s="18">
        <f>D114*(1+F$8)</f>
        <v>52121.24634721499</v>
      </c>
      <c r="F114" s="18">
        <f>E114*(1+G$8)</f>
        <v>56143.846739826302</v>
      </c>
    </row>
    <row r="115" spans="1:7" hidden="1">
      <c r="A115" t="s">
        <v>38</v>
      </c>
      <c r="B115" s="18">
        <f>B114*C$11</f>
        <v>14274.339087732587</v>
      </c>
      <c r="C115" s="18">
        <f>C114*D$11</f>
        <v>15300.716403445664</v>
      </c>
      <c r="D115" s="18">
        <f>D114*E$11</f>
        <v>16476.902934526053</v>
      </c>
      <c r="E115" s="18">
        <f>E114*F$11</f>
        <v>17721.223758053096</v>
      </c>
      <c r="F115" s="18">
        <f>F114*G$11</f>
        <v>19088.907891540945</v>
      </c>
    </row>
    <row r="116" spans="1:7" hidden="1">
      <c r="A116" t="s">
        <v>39</v>
      </c>
      <c r="B116" s="38">
        <f>B115-(C$12*B115)</f>
        <v>7850.886498252923</v>
      </c>
      <c r="C116" s="38">
        <f t="shared" ref="C116" si="13">C115-(D$12*C115)</f>
        <v>8415.3940218951138</v>
      </c>
      <c r="D116" s="38">
        <f t="shared" ref="D116" si="14">D115-(E$12*D115)</f>
        <v>9886.1417607156327</v>
      </c>
      <c r="E116" s="38">
        <f t="shared" ref="E116" si="15">E115-(F$12*E115)</f>
        <v>10632.734254831857</v>
      </c>
      <c r="F116" s="38">
        <f t="shared" ref="F116" si="16">F115-(G$12*F115)</f>
        <v>11453.344734924565</v>
      </c>
    </row>
    <row r="117" spans="1:7" hidden="1">
      <c r="A117" t="s">
        <v>42</v>
      </c>
      <c r="B117" s="18">
        <f ca="1">B116*EXP(-$B$4*B$42/365.25)</f>
        <v>7245.694475924869</v>
      </c>
      <c r="C117" s="18">
        <f ca="1">C116*EXP(-$B$4*C$42/365.25)</f>
        <v>7026.1456475776695</v>
      </c>
      <c r="D117" s="18">
        <f ca="1">D116*EXP(-$B$4*D$42/365.25)</f>
        <v>7469.1263193882669</v>
      </c>
      <c r="E117" s="18">
        <f ca="1">E116*EXP(-$B$4*E$42/365.25)</f>
        <v>7269.226614821182</v>
      </c>
      <c r="F117" s="18">
        <f ca="1">F116*EXP(-$B$4*F$42/365.25)</f>
        <v>7085.5873901486675</v>
      </c>
      <c r="G117" s="18">
        <f ca="1">SUM(B117:F117)</f>
        <v>36095.780447860656</v>
      </c>
    </row>
    <row r="118" spans="1:7" hidden="1">
      <c r="A118" t="s">
        <v>41</v>
      </c>
      <c r="F118" s="38">
        <f>((1+$D$17)/($B$4-$D$17)*(1-(((1+$D$17)/(1+$B$4))^$B$16)))</f>
        <v>4.9986365289112209</v>
      </c>
      <c r="G118" s="18">
        <f ca="1">F118*F117</f>
        <v>35418.27595718985</v>
      </c>
    </row>
    <row r="119" spans="1:7" hidden="1">
      <c r="A119" t="s">
        <v>40</v>
      </c>
      <c r="B119" s="38"/>
      <c r="F119" s="18">
        <f>F116*EXP($C$17*$B$16)</f>
        <v>18883.373085131454</v>
      </c>
    </row>
    <row r="120" spans="1:7" hidden="1">
      <c r="A120" t="s">
        <v>43</v>
      </c>
      <c r="F120" s="18">
        <f ca="1">F119*EXP(-$B$4*B$48/365.25)</f>
        <v>7084.132593440886</v>
      </c>
      <c r="G120" s="42">
        <f ca="1">F120*B$51</f>
        <v>148766.7844622586</v>
      </c>
    </row>
    <row r="121" spans="1:7" hidden="1">
      <c r="A121" t="s">
        <v>44</v>
      </c>
      <c r="G121" s="18">
        <f ca="1">SUM(G117:G118,G120)</f>
        <v>220280.8408673091</v>
      </c>
    </row>
    <row r="122" spans="1:7" hidden="1">
      <c r="A122" t="s">
        <v>25</v>
      </c>
      <c r="G122" s="43">
        <f ca="1">G121/$G$4</f>
        <v>55.330887862268384</v>
      </c>
    </row>
    <row r="123" spans="1:7" hidden="1"/>
    <row r="124" spans="1:7" hidden="1">
      <c r="A124" s="41" t="s">
        <v>50</v>
      </c>
    </row>
    <row r="125" spans="1:7" hidden="1">
      <c r="A125" t="s">
        <v>37</v>
      </c>
      <c r="B125" s="18">
        <f>$G$3*(1+C$8)</f>
        <v>41983.350258037019</v>
      </c>
      <c r="C125" s="18">
        <f>B125*(1+D$8)</f>
        <v>45002.107068957834</v>
      </c>
      <c r="D125" s="18">
        <f>C125*(1+E$8)</f>
        <v>48461.479219194276</v>
      </c>
      <c r="E125" s="18">
        <f>D125*(1+F$8)</f>
        <v>52121.24634721499</v>
      </c>
      <c r="F125" s="18">
        <f>E125*(1+G$8)</f>
        <v>56143.846739826302</v>
      </c>
    </row>
    <row r="126" spans="1:7" hidden="1">
      <c r="A126" t="s">
        <v>38</v>
      </c>
      <c r="B126" s="18">
        <f>B125*C$10</f>
        <v>15953.673098054067</v>
      </c>
      <c r="C126" s="18">
        <f>C125*D$10</f>
        <v>17100.800686203977</v>
      </c>
      <c r="D126" s="18">
        <f>D125*E$10</f>
        <v>18415.362103293824</v>
      </c>
      <c r="E126" s="18">
        <f>E125*F$10</f>
        <v>19806.073611941698</v>
      </c>
      <c r="F126" s="18">
        <f>F125*G$10</f>
        <v>21334.661761133993</v>
      </c>
    </row>
    <row r="127" spans="1:7" hidden="1">
      <c r="A127" t="s">
        <v>39</v>
      </c>
      <c r="B127" s="38">
        <f>B126-(C$12*B126)</f>
        <v>8774.5202039297365</v>
      </c>
      <c r="C127" s="38">
        <f t="shared" ref="C127" si="17">C126-(D$12*C126)</f>
        <v>9405.4403774121856</v>
      </c>
      <c r="D127" s="38">
        <f t="shared" ref="D127" si="18">D126-(E$12*D126)</f>
        <v>11049.217261976293</v>
      </c>
      <c r="E127" s="38">
        <f t="shared" ref="E127" si="19">E126-(F$12*E126)</f>
        <v>11883.644167165017</v>
      </c>
      <c r="F127" s="38">
        <f t="shared" ref="F127" si="20">F126-(G$12*F126)</f>
        <v>12800.797056680396</v>
      </c>
    </row>
    <row r="128" spans="1:7" hidden="1">
      <c r="A128" t="s">
        <v>42</v>
      </c>
      <c r="B128" s="18">
        <f ca="1">B127*EXP(-$B$4*B$42/365.25)</f>
        <v>8098.1291201513241</v>
      </c>
      <c r="C128" s="18">
        <f ca="1">C127*EXP(-$B$4*C$42/365.25)</f>
        <v>7852.7510178809243</v>
      </c>
      <c r="D128" s="18">
        <f ca="1">D127*EXP(-$B$4*D$42/365.25)</f>
        <v>8347.8470628457089</v>
      </c>
      <c r="E128" s="18">
        <f ca="1">E127*EXP(-$B$4*E$42/365.25)</f>
        <v>8124.4297459766149</v>
      </c>
      <c r="F128" s="18">
        <f ca="1">F127*EXP(-$B$4*F$42/365.25)</f>
        <v>7919.185906636746</v>
      </c>
      <c r="G128" s="18">
        <f ca="1">SUM(B128:F128)</f>
        <v>40342.342853491318</v>
      </c>
    </row>
    <row r="129" spans="1:11" hidden="1">
      <c r="A129" t="s">
        <v>41</v>
      </c>
      <c r="F129" s="38">
        <f>((1+$D$18)/($B$4-$D$18)*(1-(((1+$D$18)/(1+$B$4))^$B$16)))</f>
        <v>4.358120835946381</v>
      </c>
      <c r="G129" s="18">
        <f ca="1">F129*F128</f>
        <v>34512.769103446532</v>
      </c>
    </row>
    <row r="130" spans="1:11" hidden="1">
      <c r="A130" t="s">
        <v>40</v>
      </c>
      <c r="B130" s="38"/>
      <c r="F130" s="18">
        <f>F127*EXP($C$18*$B$16)</f>
        <v>16436.548774639261</v>
      </c>
    </row>
    <row r="131" spans="1:11" hidden="1">
      <c r="A131" t="s">
        <v>43</v>
      </c>
      <c r="F131" s="18">
        <f ca="1">F130*EXP(-$B$4*B$48/365.25)</f>
        <v>6166.2018948185323</v>
      </c>
      <c r="G131" s="42">
        <f ca="1">F131*B$51</f>
        <v>129490.23979118917</v>
      </c>
    </row>
    <row r="132" spans="1:11" hidden="1">
      <c r="A132" t="s">
        <v>44</v>
      </c>
      <c r="G132" s="18">
        <f ca="1">SUM(G128:G129,G131)</f>
        <v>204345.35174812702</v>
      </c>
    </row>
    <row r="133" spans="1:11" hidden="1">
      <c r="A133" t="s">
        <v>25</v>
      </c>
      <c r="G133" s="43">
        <f ca="1">G132/$G$4</f>
        <v>51.32815772009053</v>
      </c>
    </row>
    <row r="134" spans="1:11" hidden="1"/>
    <row r="135" spans="1:11" hidden="1">
      <c r="A135" s="41" t="s">
        <v>49</v>
      </c>
    </row>
    <row r="136" spans="1:11" hidden="1">
      <c r="A136" t="s">
        <v>37</v>
      </c>
      <c r="B136" s="18">
        <f>$G$3*(1+C$8)</f>
        <v>41983.350258037019</v>
      </c>
      <c r="C136" s="18">
        <f>B136*(1+D$8)</f>
        <v>45002.107068957834</v>
      </c>
      <c r="D136" s="18">
        <f>C136*(1+E$8)</f>
        <v>48461.479219194276</v>
      </c>
      <c r="E136" s="18">
        <f>D136*(1+F$8)</f>
        <v>52121.24634721499</v>
      </c>
      <c r="F136" s="18">
        <f>E136*(1+G$8)</f>
        <v>56143.846739826302</v>
      </c>
    </row>
    <row r="137" spans="1:11" hidden="1">
      <c r="A137" t="s">
        <v>38</v>
      </c>
      <c r="B137" s="18">
        <f>B136*C$10</f>
        <v>15953.673098054067</v>
      </c>
      <c r="C137" s="18">
        <f>C136*D$10</f>
        <v>17100.800686203977</v>
      </c>
      <c r="D137" s="18">
        <f>D136*E$10</f>
        <v>18415.362103293824</v>
      </c>
      <c r="E137" s="18">
        <f>E136*F$10</f>
        <v>19806.073611941698</v>
      </c>
      <c r="F137" s="18">
        <f>F136*G$10</f>
        <v>21334.661761133993</v>
      </c>
    </row>
    <row r="138" spans="1:11" hidden="1">
      <c r="A138" t="s">
        <v>39</v>
      </c>
      <c r="B138" s="38">
        <f>B137-(C$12*B137)</f>
        <v>8774.5202039297365</v>
      </c>
      <c r="C138" s="38">
        <f t="shared" ref="C138" si="21">C137-(D$12*C137)</f>
        <v>9405.4403774121856</v>
      </c>
      <c r="D138" s="38">
        <f t="shared" ref="D138" si="22">D137-(E$12*D137)</f>
        <v>11049.217261976293</v>
      </c>
      <c r="E138" s="38">
        <f t="shared" ref="E138" si="23">E137-(F$12*E137)</f>
        <v>11883.644167165017</v>
      </c>
      <c r="F138" s="38">
        <f t="shared" ref="F138" si="24">F137-(G$12*F137)</f>
        <v>12800.797056680396</v>
      </c>
    </row>
    <row r="139" spans="1:11" hidden="1">
      <c r="A139" t="s">
        <v>42</v>
      </c>
      <c r="B139" s="18">
        <f ca="1">B138*EXP(-$B$4*B$42/365.25)</f>
        <v>8098.1291201513241</v>
      </c>
      <c r="C139" s="18">
        <f ca="1">C138*EXP(-$B$4*C$42/365.25)</f>
        <v>7852.7510178809243</v>
      </c>
      <c r="D139" s="18">
        <f ca="1">D138*EXP(-$B$4*D$42/365.25)</f>
        <v>8347.8470628457089</v>
      </c>
      <c r="E139" s="18">
        <f ca="1">E138*EXP(-$B$4*E$42/365.25)</f>
        <v>8124.4297459766149</v>
      </c>
      <c r="F139" s="18">
        <f ca="1">F138*EXP(-$B$4*F$42/365.25)</f>
        <v>7919.185906636746</v>
      </c>
      <c r="G139" s="18">
        <f ca="1">SUM(B139:F139)</f>
        <v>40342.342853491318</v>
      </c>
      <c r="H139" s="18"/>
      <c r="I139" s="18"/>
      <c r="J139" s="18"/>
      <c r="K139" s="18"/>
    </row>
    <row r="140" spans="1:11" hidden="1">
      <c r="A140" t="s">
        <v>41</v>
      </c>
      <c r="F140" s="38">
        <f>((1+$D$17)/($B$4-$D$17)*(1-(((1+$D$17)/(1+$B$4))^$B$16)))</f>
        <v>4.9986365289112209</v>
      </c>
      <c r="G140" s="18">
        <f ca="1">F140*F139</f>
        <v>39585.131952153366</v>
      </c>
    </row>
    <row r="141" spans="1:11" hidden="1">
      <c r="A141" t="s">
        <v>40</v>
      </c>
      <c r="B141" s="38"/>
      <c r="F141" s="18">
        <f>F138*EXP($C$17*$B$16)</f>
        <v>21104.946389264562</v>
      </c>
    </row>
    <row r="142" spans="1:11" hidden="1">
      <c r="A142" t="s">
        <v>43</v>
      </c>
      <c r="F142" s="18">
        <f ca="1">F141*EXP(-$B$4*B$48/365.25)</f>
        <v>7917.559957375106</v>
      </c>
      <c r="G142" s="42">
        <f ca="1">F142*B$51</f>
        <v>166268.75910487722</v>
      </c>
    </row>
    <row r="143" spans="1:11" hidden="1">
      <c r="A143" t="s">
        <v>44</v>
      </c>
      <c r="G143" s="18">
        <f ca="1">SUM(G139:G140,G142)</f>
        <v>246196.2339105219</v>
      </c>
    </row>
    <row r="144" spans="1:11" hidden="1">
      <c r="A144" t="s">
        <v>25</v>
      </c>
      <c r="G144" s="43">
        <f ca="1">G143/$G$4</f>
        <v>61.84040408135877</v>
      </c>
    </row>
    <row r="145" spans="11:11">
      <c r="K145" s="105"/>
    </row>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Normal="100" workbookViewId="0">
      <selection activeCell="K45" sqref="K45"/>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3" s="9" customFormat="1" ht="15.75" thickBot="1">
      <c r="A1" s="59" t="s">
        <v>129</v>
      </c>
      <c r="B1" s="61">
        <v>-9</v>
      </c>
      <c r="C1" s="61">
        <v>-8</v>
      </c>
      <c r="D1" s="61">
        <v>-7</v>
      </c>
      <c r="E1" s="61">
        <v>-6</v>
      </c>
      <c r="F1" s="61">
        <v>-5</v>
      </c>
      <c r="G1" s="61">
        <v>-4</v>
      </c>
      <c r="H1" s="61">
        <v>-3</v>
      </c>
      <c r="I1" s="61">
        <v>-2</v>
      </c>
      <c r="J1" s="61">
        <v>-1</v>
      </c>
      <c r="K1" s="61">
        <v>0</v>
      </c>
    </row>
    <row r="2" spans="1:13">
      <c r="A2" s="7" t="s">
        <v>130</v>
      </c>
      <c r="B2" s="106">
        <f>DATE(YEAR('Valuation Model'!$B3)+B1,MONTH('Valuation Model'!$B3),DAY('Valuation Model'!$B3))</f>
        <v>39964</v>
      </c>
      <c r="C2" s="106">
        <f>DATE(YEAR('Valuation Model'!$B3)+C1,MONTH('Valuation Model'!$B3),DAY('Valuation Model'!$B3))</f>
        <v>40329</v>
      </c>
      <c r="D2" s="106">
        <f>DATE(YEAR('Valuation Model'!$B3)+D1,MONTH('Valuation Model'!$B3),DAY('Valuation Model'!$B3))</f>
        <v>40694</v>
      </c>
      <c r="E2" s="106">
        <f>DATE(YEAR('Valuation Model'!$B3)+E1,MONTH('Valuation Model'!$B3),DAY('Valuation Model'!$B3))</f>
        <v>41060</v>
      </c>
      <c r="F2" s="106">
        <f>DATE(YEAR('Valuation Model'!$B3)+F1,MONTH('Valuation Model'!$B3),DAY('Valuation Model'!$B3))</f>
        <v>41425</v>
      </c>
      <c r="G2" s="106">
        <f>DATE(YEAR('Valuation Model'!$B3)+G1,MONTH('Valuation Model'!$B3),DAY('Valuation Model'!$B3))</f>
        <v>41790</v>
      </c>
      <c r="H2" s="106">
        <f>DATE(YEAR('Valuation Model'!$B3)+H1,MONTH('Valuation Model'!$B3),DAY('Valuation Model'!$B3))</f>
        <v>42155</v>
      </c>
      <c r="I2" s="106">
        <f>DATE(YEAR('Valuation Model'!$B3)+I1,MONTH('Valuation Model'!$B3),DAY('Valuation Model'!$B3))</f>
        <v>42521</v>
      </c>
      <c r="J2" s="106">
        <f>DATE(YEAR('Valuation Model'!$B3)+J1,MONTH('Valuation Model'!$B3),DAY('Valuation Model'!$B3))</f>
        <v>42886</v>
      </c>
      <c r="K2" s="106">
        <f>DATE(YEAR('Valuation Model'!$B3)+K1,MONTH('Valuation Model'!$B3),DAY('Valuation Model'!$B3))</f>
        <v>43251</v>
      </c>
    </row>
    <row r="3" spans="1:13">
      <c r="A3" s="1" t="s">
        <v>37</v>
      </c>
      <c r="B3" s="107">
        <v>23252</v>
      </c>
      <c r="C3" s="107">
        <v>26820</v>
      </c>
      <c r="D3" s="107">
        <v>35622</v>
      </c>
      <c r="E3" s="107">
        <v>37121</v>
      </c>
      <c r="F3" s="107">
        <v>37180</v>
      </c>
      <c r="G3" s="107">
        <v>38275</v>
      </c>
      <c r="H3" s="107">
        <v>38226</v>
      </c>
      <c r="I3" s="107">
        <v>37047</v>
      </c>
      <c r="J3" s="107">
        <v>37728</v>
      </c>
      <c r="K3" s="107">
        <v>39831</v>
      </c>
    </row>
    <row r="4" spans="1:13">
      <c r="A4" s="108" t="s">
        <v>131</v>
      </c>
      <c r="B4" s="108"/>
      <c r="C4" s="109">
        <f t="shared" ref="C4:F4" si="0">IFERROR(C3/B3-1,"")</f>
        <v>0.15344916566316869</v>
      </c>
      <c r="D4" s="109">
        <f t="shared" si="0"/>
        <v>0.32818791946308723</v>
      </c>
      <c r="E4" s="109">
        <f t="shared" si="0"/>
        <v>4.2080736623435033E-2</v>
      </c>
      <c r="F4" s="109">
        <f t="shared" si="0"/>
        <v>1.5893968373696943E-3</v>
      </c>
      <c r="G4" s="109">
        <f>IFERROR(G3/F3-1,"")</f>
        <v>2.9451317912856378E-2</v>
      </c>
      <c r="H4" s="109">
        <f t="shared" ref="H4:K4" si="1">IFERROR(H3/G3-1,"")</f>
        <v>-1.2802090137165045E-3</v>
      </c>
      <c r="I4" s="109">
        <f t="shared" si="1"/>
        <v>-3.084288180819339E-2</v>
      </c>
      <c r="J4" s="109">
        <f t="shared" si="1"/>
        <v>1.8382055227143868E-2</v>
      </c>
      <c r="K4" s="109">
        <f t="shared" si="1"/>
        <v>5.5741094147582659E-2</v>
      </c>
    </row>
    <row r="5" spans="1:13">
      <c r="A5" s="108" t="s">
        <v>132</v>
      </c>
      <c r="B5" s="108"/>
      <c r="C5" s="108"/>
      <c r="D5" s="108"/>
      <c r="E5" s="109">
        <f>IFERROR(SUM(C3:E3)/SUM(B3:D3)-1,"")</f>
        <v>0.16184330291502325</v>
      </c>
      <c r="F5" s="109">
        <f t="shared" ref="F5:K5" si="2">IFERROR(SUM(D3:F3)/SUM(C3:E3)-1,"")</f>
        <v>0.10405471912256559</v>
      </c>
      <c r="G5" s="109">
        <f t="shared" si="2"/>
        <v>2.4135076371641917E-2</v>
      </c>
      <c r="H5" s="109">
        <f t="shared" si="2"/>
        <v>9.8155912450255123E-3</v>
      </c>
      <c r="I5" s="109">
        <f t="shared" si="2"/>
        <v>-1.1699404473922703E-3</v>
      </c>
      <c r="J5" s="109">
        <f t="shared" si="2"/>
        <v>-4.8173459682249176E-3</v>
      </c>
      <c r="K5" s="109">
        <f t="shared" si="2"/>
        <v>1.4203414129078551E-2</v>
      </c>
    </row>
    <row r="6" spans="1:13">
      <c r="A6" s="108" t="s">
        <v>133</v>
      </c>
      <c r="B6" s="108"/>
      <c r="C6" s="108"/>
      <c r="D6" s="108"/>
      <c r="E6" s="108"/>
      <c r="F6" s="110"/>
      <c r="G6" s="109">
        <f>IFERROR(SUM(C3:G3)/SUM(B3:F3)-1,"")</f>
        <v>9.3896684271383535E-2</v>
      </c>
      <c r="H6" s="109">
        <f t="shared" ref="H6:K6" si="3">IFERROR(SUM(D3:H3)/SUM(C3:G3)-1,"")</f>
        <v>6.5170439611925701E-2</v>
      </c>
      <c r="I6" s="109">
        <f t="shared" si="3"/>
        <v>7.64386559670438E-3</v>
      </c>
      <c r="J6" s="109">
        <f t="shared" si="3"/>
        <v>3.231318771992342E-3</v>
      </c>
      <c r="K6" s="109">
        <f t="shared" si="3"/>
        <v>1.406694400815045E-2</v>
      </c>
    </row>
    <row r="8" spans="1:13" s="9" customFormat="1" ht="15.75" thickBot="1">
      <c r="A8" s="59" t="s">
        <v>134</v>
      </c>
      <c r="B8" s="111">
        <f t="shared" ref="B8:J8" si="4">B2</f>
        <v>39964</v>
      </c>
      <c r="C8" s="111">
        <f t="shared" si="4"/>
        <v>40329</v>
      </c>
      <c r="D8" s="111">
        <f t="shared" si="4"/>
        <v>40694</v>
      </c>
      <c r="E8" s="111">
        <f t="shared" si="4"/>
        <v>41060</v>
      </c>
      <c r="F8" s="111">
        <f t="shared" si="4"/>
        <v>41425</v>
      </c>
      <c r="G8" s="111">
        <f t="shared" si="4"/>
        <v>41790</v>
      </c>
      <c r="H8" s="111">
        <f t="shared" si="4"/>
        <v>42155</v>
      </c>
      <c r="I8" s="111">
        <f t="shared" si="4"/>
        <v>42521</v>
      </c>
      <c r="J8" s="111">
        <f t="shared" si="4"/>
        <v>42886</v>
      </c>
      <c r="K8" s="111">
        <f>K2</f>
        <v>43251</v>
      </c>
    </row>
    <row r="9" spans="1:13">
      <c r="A9" s="112" t="s">
        <v>135</v>
      </c>
      <c r="B9" s="113">
        <v>8255</v>
      </c>
      <c r="C9" s="113">
        <v>8681</v>
      </c>
      <c r="D9" s="113">
        <v>11214</v>
      </c>
      <c r="E9" s="113">
        <v>13743</v>
      </c>
      <c r="F9" s="113">
        <v>14224</v>
      </c>
      <c r="G9" s="113">
        <v>14921</v>
      </c>
      <c r="H9" s="113">
        <v>14580</v>
      </c>
      <c r="I9" s="113">
        <v>13685</v>
      </c>
      <c r="J9" s="113">
        <v>14126</v>
      </c>
      <c r="K9" s="113">
        <v>15386</v>
      </c>
      <c r="M9" s="124"/>
    </row>
    <row r="10" spans="1:13">
      <c r="A10" s="114" t="s">
        <v>136</v>
      </c>
      <c r="B10" s="113">
        <v>-273.52</v>
      </c>
      <c r="C10" s="113">
        <v>-306.94</v>
      </c>
      <c r="D10" s="113">
        <v>-379.04</v>
      </c>
      <c r="E10" s="113">
        <v>-500.58000000000004</v>
      </c>
      <c r="F10" s="113">
        <v>-562.38</v>
      </c>
      <c r="G10" s="113">
        <v>-626.24</v>
      </c>
      <c r="H10" s="113">
        <v>-733.36</v>
      </c>
      <c r="I10" s="113">
        <v>-888.42</v>
      </c>
      <c r="J10" s="113">
        <v>-1020</v>
      </c>
      <c r="K10" s="113">
        <v>-1194.125</v>
      </c>
    </row>
    <row r="11" spans="1:13">
      <c r="A11" s="115" t="s">
        <v>137</v>
      </c>
      <c r="B11" s="5">
        <f t="shared" ref="B11:K11" si="5">B9+B10</f>
        <v>7981.48</v>
      </c>
      <c r="C11" s="5">
        <f t="shared" si="5"/>
        <v>8374.06</v>
      </c>
      <c r="D11" s="5">
        <f t="shared" si="5"/>
        <v>10834.96</v>
      </c>
      <c r="E11" s="5">
        <f t="shared" si="5"/>
        <v>13242.42</v>
      </c>
      <c r="F11" s="5">
        <f t="shared" si="5"/>
        <v>13661.62</v>
      </c>
      <c r="G11" s="5">
        <f t="shared" si="5"/>
        <v>14294.76</v>
      </c>
      <c r="H11" s="5">
        <f t="shared" si="5"/>
        <v>13846.64</v>
      </c>
      <c r="I11" s="5">
        <f t="shared" si="5"/>
        <v>12796.58</v>
      </c>
      <c r="J11" s="5">
        <f t="shared" si="5"/>
        <v>13106</v>
      </c>
      <c r="K11" s="5">
        <f t="shared" si="5"/>
        <v>14191.875</v>
      </c>
    </row>
    <row r="12" spans="1:13">
      <c r="A12" s="108" t="s">
        <v>127</v>
      </c>
      <c r="B12" s="109">
        <f t="shared" ref="B12:K12" si="6">IFERROR(B11/B$3,"")</f>
        <v>0.34325993462927917</v>
      </c>
      <c r="C12" s="109">
        <f t="shared" si="6"/>
        <v>0.31223191648023862</v>
      </c>
      <c r="D12" s="109">
        <f t="shared" si="6"/>
        <v>0.30416484195160293</v>
      </c>
      <c r="E12" s="109">
        <f t="shared" si="6"/>
        <v>0.35673661808679724</v>
      </c>
      <c r="F12" s="109">
        <f t="shared" si="6"/>
        <v>0.36744540075309307</v>
      </c>
      <c r="G12" s="109">
        <f t="shared" si="6"/>
        <v>0.37347511430437624</v>
      </c>
      <c r="H12" s="109">
        <f t="shared" si="6"/>
        <v>0.36223094229058755</v>
      </c>
      <c r="I12" s="109">
        <f t="shared" si="6"/>
        <v>0.34541474343401624</v>
      </c>
      <c r="J12" s="109">
        <f t="shared" si="6"/>
        <v>0.34738125530110264</v>
      </c>
      <c r="K12" s="109">
        <f t="shared" si="6"/>
        <v>0.35630225201476234</v>
      </c>
    </row>
    <row r="13" spans="1:13">
      <c r="A13" s="108" t="s">
        <v>138</v>
      </c>
      <c r="B13" s="108"/>
      <c r="C13" s="109">
        <f t="shared" ref="C13:F13" si="7">IFERROR(C11/B11-1,"")</f>
        <v>4.9186366438304763E-2</v>
      </c>
      <c r="D13" s="109">
        <f t="shared" si="7"/>
        <v>0.29387178978894335</v>
      </c>
      <c r="E13" s="109">
        <f t="shared" si="7"/>
        <v>0.22219371368237639</v>
      </c>
      <c r="F13" s="109">
        <f t="shared" si="7"/>
        <v>3.1655845381735492E-2</v>
      </c>
      <c r="G13" s="109">
        <f>IFERROR(G11/F11-1,"")</f>
        <v>4.6344430601934494E-2</v>
      </c>
      <c r="H13" s="109">
        <f t="shared" ref="H13:K13" si="8">IFERROR(H11/G11-1,"")</f>
        <v>-3.134855009807791E-2</v>
      </c>
      <c r="I13" s="109">
        <f t="shared" si="8"/>
        <v>-7.5835004015414542E-2</v>
      </c>
      <c r="J13" s="109">
        <f t="shared" si="8"/>
        <v>2.417989806651466E-2</v>
      </c>
      <c r="K13" s="109">
        <f t="shared" si="8"/>
        <v>8.2853273309934306E-2</v>
      </c>
    </row>
    <row r="14" spans="1:13">
      <c r="A14" s="108" t="s">
        <v>139</v>
      </c>
      <c r="B14" s="108"/>
      <c r="C14" s="108"/>
      <c r="D14" s="108"/>
      <c r="E14" s="109">
        <f>IFERROR(SUM(C11:E11)/SUM(B11:D11)-1,"")</f>
        <v>0.19348448906787286</v>
      </c>
      <c r="F14" s="109">
        <f t="shared" ref="F14:K14" si="9">IFERROR(SUM(D11:F11)/SUM(C11:E11)-1,"")</f>
        <v>0.16293760769938115</v>
      </c>
      <c r="G14" s="109">
        <f t="shared" si="9"/>
        <v>9.1677044966745447E-2</v>
      </c>
      <c r="H14" s="109">
        <f t="shared" si="9"/>
        <v>1.4665961144499473E-2</v>
      </c>
      <c r="I14" s="109">
        <f t="shared" si="9"/>
        <v>-2.0693241780139315E-2</v>
      </c>
      <c r="J14" s="109">
        <f t="shared" si="9"/>
        <v>-2.9038071736807725E-2</v>
      </c>
      <c r="K14" s="109">
        <f t="shared" si="9"/>
        <v>8.6853276617755437E-3</v>
      </c>
    </row>
    <row r="15" spans="1:13">
      <c r="A15" s="108" t="s">
        <v>133</v>
      </c>
      <c r="B15" s="108"/>
      <c r="C15" s="108"/>
      <c r="D15" s="108"/>
      <c r="E15" s="108"/>
      <c r="F15" s="109"/>
      <c r="G15" s="109">
        <f>IFERROR(SUM(C11:G11)/SUM(B11:F11)-1,"")</f>
        <v>0.11670826667534273</v>
      </c>
      <c r="H15" s="109">
        <f t="shared" ref="H15:K15" si="10">IFERROR(SUM(D11:H11)/SUM(C11:G11)-1,"")</f>
        <v>9.0593899928850252E-2</v>
      </c>
      <c r="I15" s="109">
        <f t="shared" si="10"/>
        <v>2.9775471915774787E-2</v>
      </c>
      <c r="J15" s="109">
        <f t="shared" si="10"/>
        <v>-2.0108481439673476E-3</v>
      </c>
      <c r="K15" s="109">
        <f t="shared" si="10"/>
        <v>7.8317746242557718E-3</v>
      </c>
    </row>
    <row r="16" spans="1:13" s="9" customFormat="1">
      <c r="A16"/>
      <c r="B16"/>
      <c r="C16"/>
      <c r="D16"/>
      <c r="E16"/>
      <c r="F16"/>
      <c r="G16"/>
      <c r="H16"/>
      <c r="I16"/>
      <c r="J16"/>
      <c r="K16"/>
    </row>
    <row r="17" spans="1:16" s="9" customFormat="1" ht="15.75" thickBot="1">
      <c r="A17" s="59" t="s">
        <v>140</v>
      </c>
      <c r="B17" s="111">
        <f t="shared" ref="B17:J17" si="11">B2</f>
        <v>39964</v>
      </c>
      <c r="C17" s="111">
        <f t="shared" si="11"/>
        <v>40329</v>
      </c>
      <c r="D17" s="111">
        <f t="shared" si="11"/>
        <v>40694</v>
      </c>
      <c r="E17" s="111">
        <f t="shared" si="11"/>
        <v>41060</v>
      </c>
      <c r="F17" s="111">
        <f t="shared" si="11"/>
        <v>41425</v>
      </c>
      <c r="G17" s="111">
        <f t="shared" si="11"/>
        <v>41790</v>
      </c>
      <c r="H17" s="111">
        <f t="shared" si="11"/>
        <v>42155</v>
      </c>
      <c r="I17" s="111">
        <f t="shared" si="11"/>
        <v>42521</v>
      </c>
      <c r="J17" s="111">
        <f t="shared" si="11"/>
        <v>42886</v>
      </c>
      <c r="K17" s="111">
        <f>K2</f>
        <v>43251</v>
      </c>
    </row>
    <row r="18" spans="1:16">
      <c r="A18" s="112" t="s">
        <v>141</v>
      </c>
      <c r="B18" s="113">
        <v>-529</v>
      </c>
      <c r="C18" s="113">
        <v>-230</v>
      </c>
      <c r="D18" s="113">
        <v>-450</v>
      </c>
      <c r="E18" s="113">
        <v>-648</v>
      </c>
      <c r="F18" s="113">
        <v>-650</v>
      </c>
      <c r="G18" s="113">
        <v>-580</v>
      </c>
      <c r="H18" s="113">
        <v>-1391</v>
      </c>
      <c r="I18" s="113">
        <v>-1189</v>
      </c>
      <c r="J18" s="113">
        <v>-2021</v>
      </c>
      <c r="K18" s="113">
        <v>-1736</v>
      </c>
    </row>
    <row r="19" spans="1:16" s="117" customFormat="1">
      <c r="A19" s="114" t="s">
        <v>178</v>
      </c>
      <c r="B19" s="116">
        <f t="shared" ref="B19:K19" si="12">B18-B10</f>
        <v>-255.48000000000002</v>
      </c>
      <c r="C19" s="116">
        <f t="shared" si="12"/>
        <v>76.94</v>
      </c>
      <c r="D19" s="116">
        <f t="shared" si="12"/>
        <v>-70.95999999999998</v>
      </c>
      <c r="E19" s="116">
        <f t="shared" si="12"/>
        <v>-147.41999999999996</v>
      </c>
      <c r="F19" s="116">
        <f t="shared" si="12"/>
        <v>-87.62</v>
      </c>
      <c r="G19" s="116">
        <f t="shared" si="12"/>
        <v>46.240000000000009</v>
      </c>
      <c r="H19" s="116">
        <f t="shared" si="12"/>
        <v>-657.64</v>
      </c>
      <c r="I19" s="116">
        <f t="shared" si="12"/>
        <v>-300.58000000000004</v>
      </c>
      <c r="J19" s="116">
        <f t="shared" si="12"/>
        <v>-1001</v>
      </c>
      <c r="K19" s="116">
        <f t="shared" si="12"/>
        <v>-541.875</v>
      </c>
    </row>
    <row r="20" spans="1:16" s="117" customFormat="1">
      <c r="A20" s="114" t="s">
        <v>142</v>
      </c>
      <c r="B20" s="113">
        <v>0</v>
      </c>
      <c r="C20" s="113">
        <v>0</v>
      </c>
      <c r="D20" s="113">
        <v>0</v>
      </c>
      <c r="E20" s="113">
        <v>105</v>
      </c>
      <c r="F20" s="113">
        <v>0</v>
      </c>
      <c r="G20" s="113">
        <v>0</v>
      </c>
      <c r="H20" s="113">
        <v>0</v>
      </c>
      <c r="I20" s="113">
        <v>0</v>
      </c>
      <c r="J20" s="113">
        <v>0</v>
      </c>
      <c r="K20" s="113">
        <v>0</v>
      </c>
    </row>
    <row r="21" spans="1:16" s="117" customFormat="1">
      <c r="A21" s="114" t="s">
        <v>143</v>
      </c>
      <c r="B21" s="113">
        <v>-1159</v>
      </c>
      <c r="C21" s="113">
        <v>-5606</v>
      </c>
      <c r="D21" s="113">
        <v>-1847</v>
      </c>
      <c r="E21" s="113">
        <v>-4702</v>
      </c>
      <c r="F21" s="113">
        <v>-3305</v>
      </c>
      <c r="G21" s="113">
        <v>-3488</v>
      </c>
      <c r="H21" s="113">
        <v>-6239</v>
      </c>
      <c r="I21" s="113">
        <v>-650</v>
      </c>
      <c r="J21" s="113">
        <v>-11221</v>
      </c>
      <c r="K21" s="113">
        <v>-1724</v>
      </c>
    </row>
    <row r="22" spans="1:16">
      <c r="A22" s="112" t="s">
        <v>144</v>
      </c>
      <c r="B22" s="113">
        <v>-53</v>
      </c>
      <c r="C22" s="113">
        <v>-59</v>
      </c>
      <c r="D22" s="113">
        <v>-65</v>
      </c>
      <c r="E22" s="113">
        <v>-163</v>
      </c>
      <c r="F22" s="113">
        <v>-31</v>
      </c>
      <c r="G22" s="113">
        <v>-28</v>
      </c>
      <c r="H22" s="113">
        <v>-196</v>
      </c>
      <c r="I22" s="113">
        <v>-85</v>
      </c>
      <c r="J22" s="113">
        <v>-258</v>
      </c>
      <c r="K22" s="113">
        <v>-34</v>
      </c>
    </row>
    <row r="23" spans="1:16">
      <c r="A23" s="112" t="s">
        <v>189</v>
      </c>
      <c r="B23" s="113">
        <v>0</v>
      </c>
      <c r="C23" s="113">
        <v>0</v>
      </c>
      <c r="D23" s="113">
        <v>0</v>
      </c>
      <c r="E23" s="113">
        <v>0</v>
      </c>
      <c r="F23" s="113">
        <v>0</v>
      </c>
      <c r="G23" s="113">
        <v>0</v>
      </c>
      <c r="H23" s="113">
        <v>0</v>
      </c>
      <c r="I23" s="113">
        <v>0</v>
      </c>
      <c r="J23" s="113">
        <v>0</v>
      </c>
      <c r="K23" s="113">
        <v>0</v>
      </c>
    </row>
    <row r="24" spans="1:16">
      <c r="A24" s="118" t="s">
        <v>145</v>
      </c>
      <c r="B24" s="119">
        <v>18.07</v>
      </c>
      <c r="C24" s="119">
        <v>22.22</v>
      </c>
      <c r="D24" s="119">
        <v>28.18</v>
      </c>
      <c r="E24" s="119">
        <v>28.96</v>
      </c>
      <c r="F24" s="119">
        <v>31.95</v>
      </c>
      <c r="G24" s="119">
        <v>35</v>
      </c>
      <c r="H24" s="119">
        <v>41.86</v>
      </c>
      <c r="I24" s="119">
        <v>38.655381303633334</v>
      </c>
      <c r="J24" s="119">
        <v>41.085390802024996</v>
      </c>
      <c r="K24" s="119">
        <v>48.740203327399996</v>
      </c>
    </row>
    <row r="25" spans="1:16">
      <c r="A25" s="120" t="s">
        <v>146</v>
      </c>
      <c r="B25" s="121">
        <v>81</v>
      </c>
      <c r="C25" s="121">
        <v>64</v>
      </c>
      <c r="D25" s="121">
        <v>82</v>
      </c>
      <c r="E25" s="121">
        <v>44</v>
      </c>
      <c r="F25" s="121">
        <v>87</v>
      </c>
      <c r="G25" s="121">
        <v>98</v>
      </c>
      <c r="H25" s="121">
        <v>73</v>
      </c>
      <c r="I25" s="121">
        <v>63</v>
      </c>
      <c r="J25" s="121">
        <v>98</v>
      </c>
      <c r="K25" s="121">
        <v>108</v>
      </c>
      <c r="M25" s="17"/>
      <c r="N25" s="18"/>
      <c r="O25" s="18"/>
      <c r="P25" s="18"/>
    </row>
    <row r="26" spans="1:16">
      <c r="A26" s="122" t="s">
        <v>147</v>
      </c>
      <c r="B26" s="123">
        <v>760</v>
      </c>
      <c r="C26" s="123">
        <v>874</v>
      </c>
      <c r="D26" s="123">
        <v>1376</v>
      </c>
      <c r="E26" s="123">
        <v>733</v>
      </c>
      <c r="F26" s="123">
        <v>1527</v>
      </c>
      <c r="G26" s="123">
        <v>2135</v>
      </c>
      <c r="H26" s="123">
        <v>1816</v>
      </c>
      <c r="I26" s="123">
        <v>1425</v>
      </c>
      <c r="J26" s="123">
        <v>2181</v>
      </c>
      <c r="K26" s="123">
        <v>1896</v>
      </c>
    </row>
    <row r="27" spans="1:16">
      <c r="A27" s="112" t="s">
        <v>148</v>
      </c>
      <c r="B27" s="124">
        <f t="shared" ref="B27:E27" si="13">-B24*B25+B26</f>
        <v>-703.67000000000007</v>
      </c>
      <c r="C27" s="124">
        <f t="shared" si="13"/>
        <v>-548.07999999999993</v>
      </c>
      <c r="D27" s="124">
        <f t="shared" si="13"/>
        <v>-934.75999999999976</v>
      </c>
      <c r="E27" s="124">
        <f t="shared" si="13"/>
        <v>-541.24</v>
      </c>
      <c r="F27" s="124">
        <f>-F24*F25+F26</f>
        <v>-1252.6500000000001</v>
      </c>
      <c r="G27" s="124">
        <f t="shared" ref="G27:K27" si="14">-G24*G25+G26</f>
        <v>-1295</v>
      </c>
      <c r="H27" s="124">
        <f t="shared" si="14"/>
        <v>-1239.7799999999997</v>
      </c>
      <c r="I27" s="124">
        <f t="shared" si="14"/>
        <v>-1010.2890221288999</v>
      </c>
      <c r="J27" s="124">
        <f t="shared" si="14"/>
        <v>-1845.3682985984497</v>
      </c>
      <c r="K27" s="124">
        <f t="shared" si="14"/>
        <v>-3367.9419593591992</v>
      </c>
    </row>
    <row r="28" spans="1:16">
      <c r="A28" s="1" t="s">
        <v>149</v>
      </c>
      <c r="B28" s="5">
        <f>B19+B20+B21+B22+B23+B27</f>
        <v>-2171.15</v>
      </c>
      <c r="C28" s="5">
        <f t="shared" ref="C28:K28" si="15">C19+C20+C21+C22+C23+C27</f>
        <v>-6136.14</v>
      </c>
      <c r="D28" s="5">
        <f t="shared" si="15"/>
        <v>-2917.72</v>
      </c>
      <c r="E28" s="5">
        <f t="shared" si="15"/>
        <v>-5448.66</v>
      </c>
      <c r="F28" s="5">
        <f t="shared" si="15"/>
        <v>-4676.2700000000004</v>
      </c>
      <c r="G28" s="5">
        <f t="shared" si="15"/>
        <v>-4764.76</v>
      </c>
      <c r="H28" s="5">
        <f t="shared" si="15"/>
        <v>-8332.42</v>
      </c>
      <c r="I28" s="5">
        <f t="shared" si="15"/>
        <v>-2045.8690221288998</v>
      </c>
      <c r="J28" s="5">
        <f t="shared" si="15"/>
        <v>-14325.368298598449</v>
      </c>
      <c r="K28" s="5">
        <f t="shared" si="15"/>
        <v>-5667.8169593591992</v>
      </c>
    </row>
    <row r="29" spans="1:16">
      <c r="A29" s="108" t="s">
        <v>150</v>
      </c>
      <c r="B29" s="109">
        <f t="shared" ref="B29:E29" si="16">IFERROR(-B28/B11,"")</f>
        <v>0.27202348436630802</v>
      </c>
      <c r="C29" s="109">
        <f t="shared" si="16"/>
        <v>0.73275567645801443</v>
      </c>
      <c r="D29" s="109">
        <f t="shared" si="16"/>
        <v>0.26928756543632831</v>
      </c>
      <c r="E29" s="109">
        <f t="shared" si="16"/>
        <v>0.41145500595812545</v>
      </c>
      <c r="F29" s="109">
        <f>IFERROR(-F28/F11,"")</f>
        <v>0.34229249532632294</v>
      </c>
      <c r="G29" s="109">
        <f t="shared" ref="G29:K29" si="17">IFERROR(-G28/G11,"")</f>
        <v>0.33332214042068564</v>
      </c>
      <c r="H29" s="109">
        <f t="shared" si="17"/>
        <v>0.60176476025952874</v>
      </c>
      <c r="I29" s="109">
        <f t="shared" si="17"/>
        <v>0.15987623428516837</v>
      </c>
      <c r="J29" s="109">
        <f t="shared" si="17"/>
        <v>1.0930389362580839</v>
      </c>
      <c r="K29" s="109">
        <f t="shared" si="17"/>
        <v>0.3993705524716924</v>
      </c>
    </row>
    <row r="31" spans="1:16" s="9" customFormat="1" ht="15.75" thickBot="1">
      <c r="A31" s="59" t="s">
        <v>151</v>
      </c>
      <c r="B31" s="111">
        <f t="shared" ref="B31:J31" si="18">B2</f>
        <v>39964</v>
      </c>
      <c r="C31" s="111">
        <f t="shared" si="18"/>
        <v>40329</v>
      </c>
      <c r="D31" s="111">
        <f t="shared" si="18"/>
        <v>40694</v>
      </c>
      <c r="E31" s="111">
        <f t="shared" si="18"/>
        <v>41060</v>
      </c>
      <c r="F31" s="111">
        <f t="shared" si="18"/>
        <v>41425</v>
      </c>
      <c r="G31" s="111">
        <f t="shared" si="18"/>
        <v>41790</v>
      </c>
      <c r="H31" s="111">
        <f t="shared" si="18"/>
        <v>42155</v>
      </c>
      <c r="I31" s="111">
        <f t="shared" si="18"/>
        <v>42521</v>
      </c>
      <c r="J31" s="111">
        <f t="shared" si="18"/>
        <v>42886</v>
      </c>
      <c r="K31" s="111">
        <f>K2</f>
        <v>43251</v>
      </c>
    </row>
    <row r="32" spans="1:16" ht="15.75" thickBot="1">
      <c r="A32" s="125" t="s">
        <v>152</v>
      </c>
      <c r="B32" s="4">
        <f t="shared" ref="B32:K32" si="19">B11+B28</f>
        <v>5810.33</v>
      </c>
      <c r="C32" s="4">
        <f t="shared" si="19"/>
        <v>2237.9199999999992</v>
      </c>
      <c r="D32" s="4">
        <f t="shared" si="19"/>
        <v>7917.24</v>
      </c>
      <c r="E32" s="4">
        <f t="shared" si="19"/>
        <v>7793.76</v>
      </c>
      <c r="F32" s="4">
        <f t="shared" si="19"/>
        <v>8985.35</v>
      </c>
      <c r="G32" s="4">
        <f t="shared" si="19"/>
        <v>9530</v>
      </c>
      <c r="H32" s="4">
        <f t="shared" si="19"/>
        <v>5514.2199999999993</v>
      </c>
      <c r="I32" s="4">
        <f t="shared" si="19"/>
        <v>10750.7109778711</v>
      </c>
      <c r="J32" s="4">
        <f t="shared" si="19"/>
        <v>-1219.3682985984487</v>
      </c>
      <c r="K32" s="4">
        <f t="shared" si="19"/>
        <v>8524.0580406408008</v>
      </c>
    </row>
    <row r="33" spans="1:11" ht="15.75" thickTop="1">
      <c r="A33" s="108" t="s">
        <v>128</v>
      </c>
      <c r="B33" s="109">
        <f t="shared" ref="B33:K33" si="20">IFERROR(B32/B$3,"")</f>
        <v>0.24988517116807157</v>
      </c>
      <c r="C33" s="109">
        <f t="shared" si="20"/>
        <v>8.3442207307979091E-2</v>
      </c>
      <c r="D33" s="109">
        <f t="shared" si="20"/>
        <v>0.22225703217113019</v>
      </c>
      <c r="E33" s="109">
        <f t="shared" si="20"/>
        <v>0.20995555076641254</v>
      </c>
      <c r="F33" s="109">
        <f t="shared" si="20"/>
        <v>0.24167159763313611</v>
      </c>
      <c r="G33" s="109">
        <f t="shared" si="20"/>
        <v>0.24898758981058131</v>
      </c>
      <c r="H33" s="109">
        <f t="shared" si="20"/>
        <v>0.14425312614450897</v>
      </c>
      <c r="I33" s="109">
        <f t="shared" si="20"/>
        <v>0.29019113498720817</v>
      </c>
      <c r="J33" s="109">
        <f t="shared" si="20"/>
        <v>-3.2319982469212485E-2</v>
      </c>
      <c r="K33" s="109">
        <f t="shared" si="20"/>
        <v>0.21400562478071855</v>
      </c>
    </row>
    <row r="34" spans="1:11">
      <c r="A34" s="108" t="s">
        <v>138</v>
      </c>
      <c r="B34" s="108"/>
      <c r="C34" s="109">
        <f t="shared" ref="C34:F34" si="21">IFERROR(C32/B32-1,"")</f>
        <v>-0.61483771145528754</v>
      </c>
      <c r="D34" s="109">
        <f t="shared" si="21"/>
        <v>2.5377672124115263</v>
      </c>
      <c r="E34" s="109">
        <f t="shared" si="21"/>
        <v>-1.5596344180547672E-2</v>
      </c>
      <c r="F34" s="109">
        <f t="shared" si="21"/>
        <v>0.15289026092669</v>
      </c>
      <c r="G34" s="109">
        <f>IFERROR(G32/F32-1,"")</f>
        <v>6.0615334961910072E-2</v>
      </c>
      <c r="H34" s="109">
        <f t="shared" ref="H34:K34" si="22">IFERROR(H32/G32-1,"")</f>
        <v>-0.42138300104931803</v>
      </c>
      <c r="I34" s="109">
        <f t="shared" si="22"/>
        <v>0.94963403307650074</v>
      </c>
      <c r="J34" s="109">
        <f t="shared" si="22"/>
        <v>-1.1134221077199782</v>
      </c>
      <c r="K34" s="109">
        <f t="shared" si="22"/>
        <v>-7.9905524446046519</v>
      </c>
    </row>
    <row r="35" spans="1:11">
      <c r="A35" s="108" t="s">
        <v>139</v>
      </c>
      <c r="B35" s="108"/>
      <c r="C35" s="108"/>
      <c r="D35" s="108"/>
      <c r="E35" s="109">
        <f>IFERROR(SUM(C32:E32)/SUM(B32:D32)-1,"")</f>
        <v>0.12423232860375721</v>
      </c>
      <c r="F35" s="109">
        <f t="shared" ref="F35" si="23">IFERROR(SUM(D32:F32)/SUM(C32:E32)-1,"")</f>
        <v>0.37592401102684736</v>
      </c>
      <c r="G35" s="109">
        <f t="shared" ref="G35:K35" si="24">IFERROR(SUM(E32:G32)/SUM(D32:F32)-1,"")</f>
        <v>6.5303577249269606E-2</v>
      </c>
      <c r="H35" s="109">
        <f t="shared" si="24"/>
        <v>-8.6644512110063854E-2</v>
      </c>
      <c r="I35" s="109">
        <f t="shared" si="24"/>
        <v>7.3466190941872789E-2</v>
      </c>
      <c r="J35" s="109">
        <f t="shared" si="24"/>
        <v>-0.41672405744446817</v>
      </c>
      <c r="K35" s="109">
        <f t="shared" si="24"/>
        <v>0.20004822051535953</v>
      </c>
    </row>
    <row r="36" spans="1:11">
      <c r="A36" s="108" t="s">
        <v>133</v>
      </c>
      <c r="B36" s="108"/>
      <c r="C36" s="108"/>
      <c r="D36" s="108"/>
      <c r="E36" s="108"/>
      <c r="F36" s="109"/>
      <c r="G36" s="109">
        <f>IFERROR(SUM(C32:G32)/SUM(B32:F32)-1,"")</f>
        <v>0.11359644032909233</v>
      </c>
      <c r="H36" s="109">
        <f t="shared" ref="H36" si="25">IFERROR(SUM(D32:H32)/SUM(C32:G32)-1,"")</f>
        <v>8.9849597976320528E-2</v>
      </c>
      <c r="I36" s="109">
        <f t="shared" ref="I36:K36" si="26">IFERROR(SUM(E32:I32)/SUM(D32:H32)-1,"")</f>
        <v>7.1299203254284071E-2</v>
      </c>
      <c r="J36" s="109">
        <f t="shared" si="26"/>
        <v>-0.21170478750850186</v>
      </c>
      <c r="K36" s="109">
        <f t="shared" si="26"/>
        <v>-1.3744917004122392E-2</v>
      </c>
    </row>
    <row r="38" spans="1:11" s="9" customFormat="1" ht="15.75" thickBot="1">
      <c r="A38" s="59" t="s">
        <v>153</v>
      </c>
      <c r="B38" s="126">
        <f t="shared" ref="B38:E38" si="27">B2</f>
        <v>39964</v>
      </c>
      <c r="C38" s="126">
        <f t="shared" si="27"/>
        <v>40329</v>
      </c>
      <c r="D38" s="126">
        <f t="shared" si="27"/>
        <v>40694</v>
      </c>
      <c r="E38" s="126">
        <f t="shared" si="27"/>
        <v>41060</v>
      </c>
      <c r="F38" s="126">
        <f>F2</f>
        <v>41425</v>
      </c>
      <c r="G38" s="126">
        <f t="shared" ref="G38:K38" si="28">G2</f>
        <v>41790</v>
      </c>
      <c r="H38" s="126">
        <f t="shared" si="28"/>
        <v>42155</v>
      </c>
      <c r="I38" s="126">
        <f t="shared" si="28"/>
        <v>42521</v>
      </c>
      <c r="J38" s="126">
        <f t="shared" si="28"/>
        <v>42886</v>
      </c>
      <c r="K38" s="126">
        <f t="shared" si="28"/>
        <v>43251</v>
      </c>
    </row>
    <row r="39" spans="1:11" s="117" customFormat="1" ht="15.75" thickBot="1">
      <c r="A39" s="127" t="s">
        <v>154</v>
      </c>
      <c r="B39" s="128">
        <f>VLOOKUP(B38,'GDP Data'!$A$2:$B$73,2,TRUE)</f>
        <v>14383.9</v>
      </c>
      <c r="C39" s="128">
        <f>VLOOKUP(C38,'GDP Data'!$A$2:$B$73,2,TRUE)</f>
        <v>14681.1</v>
      </c>
      <c r="D39" s="128">
        <f>VLOOKUP(D38,'GDP Data'!$A$2:$B$73,2,TRUE)</f>
        <v>15238.4</v>
      </c>
      <c r="E39" s="128">
        <f>VLOOKUP(E38,'GDP Data'!$A$2:$B$73,2,TRUE)</f>
        <v>15956.5</v>
      </c>
      <c r="F39" s="128">
        <f>VLOOKUP(F38,'GDP Data'!$A$2:$B$73,2,TRUE)</f>
        <v>16502.400000000001</v>
      </c>
      <c r="G39" s="128">
        <f>VLOOKUP(G38,'GDP Data'!$A$2:$B$73,2,TRUE)</f>
        <v>17044</v>
      </c>
      <c r="H39" s="128">
        <f>VLOOKUP(H38,'GDP Data'!$A$2:$B$73,2,TRUE)</f>
        <v>17665</v>
      </c>
      <c r="I39" s="128">
        <f>VLOOKUP(I38,'GDP Data'!$A$2:$B$73,2,TRUE)</f>
        <v>18229.5</v>
      </c>
      <c r="J39" s="128">
        <f>VLOOKUP(J38,'GDP Data'!$A$2:$B$73,2,TRUE)</f>
        <v>19007.3</v>
      </c>
      <c r="K39" s="128">
        <f>VLOOKUP(K38,'GDP Data'!$A$2:$B$73,2,TRUE)</f>
        <v>19738.886999999999</v>
      </c>
    </row>
    <row r="40" spans="1:11">
      <c r="A40" t="s">
        <v>155</v>
      </c>
      <c r="C40" s="129">
        <f t="shared" ref="C40" si="29">C39/B39-1</f>
        <v>2.0661990141755737E-2</v>
      </c>
      <c r="D40" s="129">
        <f t="shared" ref="D40" si="30">D39/C39-1</f>
        <v>3.7960370816900513E-2</v>
      </c>
      <c r="E40" s="129">
        <f t="shared" ref="E40:F40" si="31">E39/D39-1</f>
        <v>4.7124370012599837E-2</v>
      </c>
      <c r="F40" s="129">
        <f t="shared" si="31"/>
        <v>3.4211763231285053E-2</v>
      </c>
      <c r="G40" s="129">
        <f>G39/F39-1</f>
        <v>3.2819468683342956E-2</v>
      </c>
      <c r="H40" s="129">
        <f t="shared" ref="H40:K40" si="32">H39/G39-1</f>
        <v>3.6435109129312471E-2</v>
      </c>
      <c r="I40" s="129">
        <f t="shared" si="32"/>
        <v>3.1955844891027541E-2</v>
      </c>
      <c r="J40" s="129">
        <f t="shared" si="32"/>
        <v>4.2667105515784787E-2</v>
      </c>
      <c r="K40" s="129">
        <f t="shared" si="32"/>
        <v>3.8489790764600906E-2</v>
      </c>
    </row>
    <row r="41" spans="1:11">
      <c r="A41" s="130" t="s">
        <v>156</v>
      </c>
      <c r="B41" s="130"/>
      <c r="C41" s="131">
        <f t="shared" ref="C41:F41" si="33">C13</f>
        <v>4.9186366438304763E-2</v>
      </c>
      <c r="D41" s="131">
        <f t="shared" si="33"/>
        <v>0.29387178978894335</v>
      </c>
      <c r="E41" s="131">
        <f t="shared" si="33"/>
        <v>0.22219371368237639</v>
      </c>
      <c r="F41" s="131">
        <f t="shared" si="33"/>
        <v>3.1655845381735492E-2</v>
      </c>
      <c r="G41" s="131">
        <f>G13</f>
        <v>4.6344430601934494E-2</v>
      </c>
      <c r="H41" s="131">
        <f t="shared" ref="H41:K41" si="34">H13</f>
        <v>-3.134855009807791E-2</v>
      </c>
      <c r="I41" s="131">
        <f t="shared" si="34"/>
        <v>-7.5835004015414542E-2</v>
      </c>
      <c r="J41" s="131">
        <f t="shared" si="34"/>
        <v>2.417989806651466E-2</v>
      </c>
      <c r="K41" s="131">
        <f t="shared" si="34"/>
        <v>8.2853273309934306E-2</v>
      </c>
    </row>
    <row r="42" spans="1:11">
      <c r="A42" t="s">
        <v>157</v>
      </c>
      <c r="D42" s="132"/>
      <c r="E42" s="132">
        <f t="shared" ref="E42" si="35">SUM(C39:E39)/SUM(B39:D39)-1</f>
        <v>3.5496147022576086E-2</v>
      </c>
      <c r="F42" s="132">
        <f t="shared" ref="F42" si="36">SUM(D39:F39)/SUM(C39:E39)-1</f>
        <v>3.9700496991891265E-2</v>
      </c>
      <c r="G42" s="132">
        <f t="shared" ref="G42:J42" si="37">SUM(E39:G39)/SUM(D39:F39)-1</f>
        <v>3.7855392233941965E-2</v>
      </c>
      <c r="H42" s="132">
        <f t="shared" si="37"/>
        <v>3.4513129533825238E-2</v>
      </c>
      <c r="I42" s="132">
        <f t="shared" si="37"/>
        <v>3.3724912812381547E-2</v>
      </c>
      <c r="J42" s="132">
        <f t="shared" si="37"/>
        <v>3.7086430480652188E-2</v>
      </c>
      <c r="K42" s="132">
        <f>SUM(I39:K39)/SUM(H39:J39)-1</f>
        <v>3.7774480982408543E-2</v>
      </c>
    </row>
    <row r="43" spans="1:11">
      <c r="A43" s="130" t="s">
        <v>158</v>
      </c>
      <c r="B43" s="130"/>
      <c r="C43" s="130"/>
      <c r="D43" s="131"/>
      <c r="E43" s="131">
        <f t="shared" ref="E43:J43" si="38">E14</f>
        <v>0.19348448906787286</v>
      </c>
      <c r="F43" s="131">
        <f t="shared" si="38"/>
        <v>0.16293760769938115</v>
      </c>
      <c r="G43" s="131">
        <f t="shared" si="38"/>
        <v>9.1677044966745447E-2</v>
      </c>
      <c r="H43" s="131">
        <f t="shared" si="38"/>
        <v>1.4665961144499473E-2</v>
      </c>
      <c r="I43" s="131">
        <f t="shared" si="38"/>
        <v>-2.0693241780139315E-2</v>
      </c>
      <c r="J43" s="131">
        <f t="shared" si="38"/>
        <v>-2.9038071736807725E-2</v>
      </c>
      <c r="K43" s="131">
        <f>K14</f>
        <v>8.6853276617755437E-3</v>
      </c>
    </row>
    <row r="44" spans="1:11">
      <c r="A44" t="s">
        <v>159</v>
      </c>
      <c r="G44" s="132">
        <f t="shared" ref="G44:J44" si="39">SUM(C39:G39)/SUM(B39:F39)-1</f>
        <v>3.465372976057246E-2</v>
      </c>
      <c r="H44" s="132">
        <f t="shared" si="39"/>
        <v>3.7570005439271581E-2</v>
      </c>
      <c r="I44" s="132">
        <f t="shared" si="39"/>
        <v>3.6296982148209533E-2</v>
      </c>
      <c r="J44" s="132">
        <f t="shared" si="39"/>
        <v>3.572474103427048E-2</v>
      </c>
      <c r="K44" s="132">
        <f>SUM(G39:K39)/SUM(F39:J39)-1</f>
        <v>3.6591892203572396E-2</v>
      </c>
    </row>
    <row r="45" spans="1:11">
      <c r="A45" s="130" t="s">
        <v>160</v>
      </c>
      <c r="B45" s="130"/>
      <c r="C45" s="130"/>
      <c r="D45" s="130"/>
      <c r="E45" s="131"/>
      <c r="F45" s="131"/>
      <c r="G45" s="131">
        <f t="shared" ref="G45:J45" si="40">G15</f>
        <v>0.11670826667534273</v>
      </c>
      <c r="H45" s="131">
        <f t="shared" si="40"/>
        <v>9.0593899928850252E-2</v>
      </c>
      <c r="I45" s="131">
        <f t="shared" si="40"/>
        <v>2.9775471915774787E-2</v>
      </c>
      <c r="J45" s="131">
        <f t="shared" si="40"/>
        <v>-2.0108481439673476E-3</v>
      </c>
      <c r="K45" s="131">
        <f>K15</f>
        <v>7.8317746242557718E-3</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DC7A8-9E40-48F9-A5F4-1F24CB10F8AD}">
  <dimension ref="A1:I71"/>
  <sheetViews>
    <sheetView topLeftCell="A26" workbookViewId="0">
      <selection activeCell="E38" sqref="E38:I41"/>
    </sheetView>
  </sheetViews>
  <sheetFormatPr defaultRowHeight="15" outlineLevelRow="1"/>
  <cols>
    <col min="1" max="1" width="33.85546875" bestFit="1" customWidth="1"/>
    <col min="2" max="5" width="9.85546875" bestFit="1" customWidth="1"/>
  </cols>
  <sheetData>
    <row r="1" spans="1:4">
      <c r="B1">
        <v>2016</v>
      </c>
      <c r="C1">
        <v>2017</v>
      </c>
      <c r="D1">
        <v>2018</v>
      </c>
    </row>
    <row r="2" spans="1:4">
      <c r="A2" t="s">
        <v>37</v>
      </c>
    </row>
    <row r="3" spans="1:4" outlineLevel="1">
      <c r="A3" t="s">
        <v>234</v>
      </c>
    </row>
    <row r="4" spans="1:4" outlineLevel="1">
      <c r="A4" s="112" t="s">
        <v>194</v>
      </c>
      <c r="B4" s="17">
        <v>16344</v>
      </c>
      <c r="C4" s="17">
        <v>17395</v>
      </c>
      <c r="D4" s="17">
        <v>18472</v>
      </c>
    </row>
    <row r="5" spans="1:4" outlineLevel="1">
      <c r="A5" s="112" t="s">
        <v>195</v>
      </c>
      <c r="B5" s="17">
        <v>8475</v>
      </c>
      <c r="C5" s="17">
        <v>8422</v>
      </c>
      <c r="D5" s="17">
        <v>9164</v>
      </c>
    </row>
    <row r="6" spans="1:4" outlineLevel="1">
      <c r="A6" s="112" t="s">
        <v>196</v>
      </c>
      <c r="B6" s="17">
        <v>4178</v>
      </c>
      <c r="C6" s="17">
        <v>4572</v>
      </c>
      <c r="D6" s="17">
        <v>4855</v>
      </c>
    </row>
    <row r="7" spans="1:4" outlineLevel="1">
      <c r="A7" t="s">
        <v>235</v>
      </c>
    </row>
    <row r="8" spans="1:4" outlineLevel="1">
      <c r="A8" s="112" t="s">
        <v>236</v>
      </c>
      <c r="B8" s="17">
        <v>21721</v>
      </c>
      <c r="C8" s="17">
        <v>23971</v>
      </c>
      <c r="D8" s="17">
        <v>26301</v>
      </c>
    </row>
    <row r="9" spans="1:4" outlineLevel="1">
      <c r="A9" s="112" t="s">
        <v>237</v>
      </c>
      <c r="B9" s="17">
        <v>7276</v>
      </c>
      <c r="C9" s="17">
        <v>6418</v>
      </c>
      <c r="D9" s="17">
        <v>6190</v>
      </c>
    </row>
    <row r="10" spans="1:4" outlineLevel="1">
      <c r="A10" t="s">
        <v>238</v>
      </c>
    </row>
    <row r="11" spans="1:4" outlineLevel="1">
      <c r="A11" s="112" t="s">
        <v>239</v>
      </c>
      <c r="B11" s="17">
        <v>9353</v>
      </c>
      <c r="C11" s="17">
        <v>10098</v>
      </c>
      <c r="D11" s="17">
        <v>11113</v>
      </c>
    </row>
    <row r="12" spans="1:4" outlineLevel="1">
      <c r="A12" s="112" t="s">
        <v>240</v>
      </c>
      <c r="B12" s="17">
        <v>19644</v>
      </c>
      <c r="C12" s="17">
        <v>20291</v>
      </c>
      <c r="D12" s="17">
        <v>21378</v>
      </c>
    </row>
    <row r="13" spans="1:4" outlineLevel="1"/>
    <row r="14" spans="1:4" outlineLevel="1">
      <c r="A14" t="s">
        <v>241</v>
      </c>
    </row>
    <row r="15" spans="1:4" outlineLevel="1">
      <c r="A15" s="112" t="s">
        <v>194</v>
      </c>
      <c r="B15" s="17">
        <v>2405</v>
      </c>
      <c r="C15" s="17">
        <v>2089</v>
      </c>
      <c r="D15" s="17">
        <v>2001</v>
      </c>
    </row>
    <row r="16" spans="1:4" outlineLevel="1">
      <c r="A16" s="112" t="s">
        <v>195</v>
      </c>
      <c r="B16" s="17">
        <v>1377</v>
      </c>
      <c r="C16" s="17">
        <v>1221</v>
      </c>
      <c r="D16" s="17">
        <v>1201</v>
      </c>
    </row>
    <row r="17" spans="1:9" outlineLevel="1">
      <c r="A17" s="112" t="s">
        <v>196</v>
      </c>
      <c r="B17" s="17">
        <v>887</v>
      </c>
      <c r="C17" s="17">
        <v>842</v>
      </c>
      <c r="D17" s="17">
        <v>791</v>
      </c>
    </row>
    <row r="18" spans="1:9" outlineLevel="1"/>
    <row r="19" spans="1:9" outlineLevel="1">
      <c r="A19" t="s">
        <v>242</v>
      </c>
    </row>
    <row r="20" spans="1:9" outlineLevel="1">
      <c r="A20" s="112" t="s">
        <v>194</v>
      </c>
      <c r="B20" s="17">
        <v>1728</v>
      </c>
      <c r="C20" s="17">
        <v>1725</v>
      </c>
      <c r="D20" s="17">
        <v>1653</v>
      </c>
    </row>
    <row r="21" spans="1:9" outlineLevel="1">
      <c r="A21" s="112" t="s">
        <v>195</v>
      </c>
      <c r="B21" s="17">
        <v>1028</v>
      </c>
      <c r="C21" s="17">
        <v>987</v>
      </c>
      <c r="D21" s="17">
        <v>1046</v>
      </c>
    </row>
    <row r="22" spans="1:9" outlineLevel="1">
      <c r="A22" s="112" t="s">
        <v>196</v>
      </c>
      <c r="B22" s="17">
        <v>635</v>
      </c>
      <c r="C22" s="17">
        <v>646</v>
      </c>
      <c r="D22" s="17">
        <v>695</v>
      </c>
    </row>
    <row r="24" spans="1:9">
      <c r="A24" s="187" t="s">
        <v>243</v>
      </c>
    </row>
    <row r="25" spans="1:9">
      <c r="A25" s="16" t="s">
        <v>236</v>
      </c>
      <c r="B25" s="17">
        <f>B8</f>
        <v>21721</v>
      </c>
      <c r="C25" s="17">
        <f t="shared" ref="C25:D26" si="0">C8</f>
        <v>23971</v>
      </c>
      <c r="D25" s="17">
        <f t="shared" si="0"/>
        <v>26301</v>
      </c>
    </row>
    <row r="26" spans="1:9">
      <c r="A26" s="16" t="s">
        <v>237</v>
      </c>
      <c r="B26" s="17">
        <f>B9</f>
        <v>7276</v>
      </c>
      <c r="C26" s="17">
        <f t="shared" si="0"/>
        <v>6418</v>
      </c>
      <c r="D26" s="17">
        <f t="shared" si="0"/>
        <v>6190</v>
      </c>
    </row>
    <row r="27" spans="1:9">
      <c r="A27" t="s">
        <v>230</v>
      </c>
      <c r="B27" s="17">
        <f>SUM(B15:B17)</f>
        <v>4669</v>
      </c>
      <c r="C27" s="17">
        <f t="shared" ref="C27:D27" si="1">SUM(C15:C17)</f>
        <v>4152</v>
      </c>
      <c r="D27" s="17">
        <f t="shared" si="1"/>
        <v>3993</v>
      </c>
    </row>
    <row r="28" spans="1:9">
      <c r="A28" s="15" t="s">
        <v>205</v>
      </c>
      <c r="B28" s="163">
        <f>SUM(B20:B22)</f>
        <v>3391</v>
      </c>
      <c r="C28" s="163">
        <f t="shared" ref="C28:D28" si="2">SUM(C20:C22)</f>
        <v>3358</v>
      </c>
      <c r="D28" s="163">
        <f t="shared" si="2"/>
        <v>3394</v>
      </c>
    </row>
    <row r="29" spans="1:9">
      <c r="B29" s="17">
        <f>SUM(B25:B28)</f>
        <v>37057</v>
      </c>
      <c r="C29" s="17">
        <f t="shared" ref="C29:D29" si="3">SUM(C25:C28)</f>
        <v>37899</v>
      </c>
      <c r="D29" s="17">
        <f t="shared" si="3"/>
        <v>39878</v>
      </c>
    </row>
    <row r="31" spans="1:9">
      <c r="A31" s="10" t="s">
        <v>233</v>
      </c>
    </row>
    <row r="32" spans="1:9">
      <c r="A32" s="16" t="s">
        <v>236</v>
      </c>
      <c r="C32" s="20">
        <f>C25/B25-1</f>
        <v>0.10358639105013578</v>
      </c>
      <c r="D32" s="20">
        <f>D25/C25-1</f>
        <v>9.7200784281006314E-2</v>
      </c>
      <c r="E32" s="188">
        <v>0.1</v>
      </c>
      <c r="F32" s="188">
        <v>0.12</v>
      </c>
      <c r="G32" s="188">
        <v>0.12</v>
      </c>
      <c r="H32" s="188">
        <v>0.1</v>
      </c>
      <c r="I32" s="188">
        <v>0.1</v>
      </c>
    </row>
    <row r="33" spans="1:9">
      <c r="A33" s="16" t="s">
        <v>237</v>
      </c>
      <c r="C33" s="20">
        <f t="shared" ref="C33:D35" si="4">C26/B26-1</f>
        <v>-0.11792193512919191</v>
      </c>
      <c r="D33" s="20">
        <f t="shared" si="4"/>
        <v>-3.5525085696478609E-2</v>
      </c>
      <c r="E33" s="188">
        <v>-0.05</v>
      </c>
      <c r="F33" s="188">
        <v>-0.05</v>
      </c>
      <c r="G33" s="188">
        <v>-0.05</v>
      </c>
      <c r="H33" s="188">
        <v>0</v>
      </c>
      <c r="I33" s="188">
        <v>0</v>
      </c>
    </row>
    <row r="34" spans="1:9">
      <c r="A34" t="s">
        <v>230</v>
      </c>
      <c r="C34" s="20">
        <f t="shared" si="4"/>
        <v>-0.11073034911115875</v>
      </c>
      <c r="D34" s="20">
        <f t="shared" si="4"/>
        <v>-3.8294797687861259E-2</v>
      </c>
      <c r="E34" s="188">
        <v>-0.05</v>
      </c>
      <c r="F34" s="188">
        <v>-0.05</v>
      </c>
      <c r="G34" s="188">
        <v>-0.05</v>
      </c>
      <c r="H34" s="188">
        <v>0</v>
      </c>
      <c r="I34" s="188">
        <v>0</v>
      </c>
    </row>
    <row r="35" spans="1:9">
      <c r="A35" t="s">
        <v>205</v>
      </c>
      <c r="C35" s="20">
        <f t="shared" si="4"/>
        <v>-9.7316425833087195E-3</v>
      </c>
      <c r="D35" s="20">
        <f t="shared" si="4"/>
        <v>1.0720667063728317E-2</v>
      </c>
      <c r="E35" s="188">
        <v>0.01</v>
      </c>
      <c r="F35" s="188">
        <v>0.01</v>
      </c>
      <c r="G35" s="188">
        <v>0.01</v>
      </c>
      <c r="H35" s="188">
        <v>0.01</v>
      </c>
      <c r="I35" s="188">
        <v>0.01</v>
      </c>
    </row>
    <row r="36" spans="1:9">
      <c r="C36" s="20"/>
      <c r="D36" s="20"/>
    </row>
    <row r="37" spans="1:9">
      <c r="A37" s="10" t="s">
        <v>232</v>
      </c>
    </row>
    <row r="38" spans="1:9">
      <c r="A38" s="16" t="s">
        <v>236</v>
      </c>
      <c r="E38" s="192">
        <v>7.0000000000000007E-2</v>
      </c>
      <c r="F38" s="192">
        <v>7.0000000000000007E-2</v>
      </c>
      <c r="G38" s="192">
        <v>0.05</v>
      </c>
      <c r="H38" s="192">
        <v>0.05</v>
      </c>
      <c r="I38" s="192">
        <v>0.05</v>
      </c>
    </row>
    <row r="39" spans="1:9">
      <c r="A39" s="16" t="s">
        <v>237</v>
      </c>
      <c r="E39" s="192">
        <v>-0.1</v>
      </c>
      <c r="F39" s="192">
        <v>-0.1</v>
      </c>
      <c r="G39" s="192">
        <v>-0.05</v>
      </c>
      <c r="H39" s="192">
        <v>-0.05</v>
      </c>
      <c r="I39" s="192">
        <v>0</v>
      </c>
    </row>
    <row r="40" spans="1:9">
      <c r="A40" t="s">
        <v>230</v>
      </c>
      <c r="E40" s="192">
        <v>-0.1</v>
      </c>
      <c r="F40" s="192">
        <v>-0.1</v>
      </c>
      <c r="G40" s="192">
        <v>-0.1</v>
      </c>
      <c r="H40" s="192">
        <v>-0.05</v>
      </c>
      <c r="I40" s="192">
        <v>-0.05</v>
      </c>
    </row>
    <row r="41" spans="1:9">
      <c r="A41" t="s">
        <v>205</v>
      </c>
      <c r="E41" s="192">
        <v>-0.01</v>
      </c>
      <c r="F41" s="192">
        <v>-0.01</v>
      </c>
      <c r="G41" s="192">
        <v>-0.01</v>
      </c>
      <c r="H41" s="192">
        <v>-0.01</v>
      </c>
      <c r="I41" s="192">
        <v>-0.01</v>
      </c>
    </row>
    <row r="43" spans="1:9">
      <c r="A43" s="10" t="s">
        <v>233</v>
      </c>
    </row>
    <row r="44" spans="1:9">
      <c r="A44" s="16" t="s">
        <v>236</v>
      </c>
      <c r="E44" s="18">
        <f>(1+E32)*D25</f>
        <v>28931.100000000002</v>
      </c>
      <c r="F44" s="18">
        <f>E44*(1+F32)</f>
        <v>32402.832000000006</v>
      </c>
      <c r="G44" s="18">
        <f t="shared" ref="G44:I45" si="5">F44*(1+G32)</f>
        <v>36291.17184000001</v>
      </c>
      <c r="H44" s="18">
        <f t="shared" si="5"/>
        <v>39920.289024000012</v>
      </c>
      <c r="I44" s="18">
        <f t="shared" si="5"/>
        <v>43912.317926400014</v>
      </c>
    </row>
    <row r="45" spans="1:9">
      <c r="A45" s="16" t="s">
        <v>237</v>
      </c>
      <c r="E45" s="18">
        <f>(1+E33)*D26</f>
        <v>5880.5</v>
      </c>
      <c r="F45" s="18">
        <f>E45*(1+F33)</f>
        <v>5586.4749999999995</v>
      </c>
      <c r="G45" s="18">
        <f t="shared" si="5"/>
        <v>5307.151249999999</v>
      </c>
      <c r="H45" s="18">
        <f t="shared" si="5"/>
        <v>5307.151249999999</v>
      </c>
      <c r="I45" s="18">
        <f t="shared" si="5"/>
        <v>5307.151249999999</v>
      </c>
    </row>
    <row r="46" spans="1:9">
      <c r="A46" t="s">
        <v>230</v>
      </c>
      <c r="E46" s="18">
        <f>(1+E34)*D27</f>
        <v>3793.35</v>
      </c>
      <c r="F46" s="18">
        <f t="shared" ref="F46:I47" si="6">E46*(1+F34)</f>
        <v>3603.6824999999999</v>
      </c>
      <c r="G46" s="18">
        <f t="shared" si="6"/>
        <v>3423.4983749999997</v>
      </c>
      <c r="H46" s="18">
        <f t="shared" si="6"/>
        <v>3423.4983749999997</v>
      </c>
      <c r="I46" s="18">
        <f t="shared" si="6"/>
        <v>3423.4983749999997</v>
      </c>
    </row>
    <row r="47" spans="1:9">
      <c r="A47" t="s">
        <v>205</v>
      </c>
      <c r="E47" s="42">
        <f>(1+E35)*D28</f>
        <v>3427.94</v>
      </c>
      <c r="F47" s="42">
        <f t="shared" si="6"/>
        <v>3462.2194</v>
      </c>
      <c r="G47" s="42">
        <f t="shared" si="6"/>
        <v>3496.841594</v>
      </c>
      <c r="H47" s="42">
        <f t="shared" si="6"/>
        <v>3531.8100099399999</v>
      </c>
      <c r="I47" s="42">
        <f t="shared" si="6"/>
        <v>3567.1281100393999</v>
      </c>
    </row>
    <row r="48" spans="1:9" ht="15.75" thickBot="1">
      <c r="E48" s="18">
        <f>SUM(E44:E47)</f>
        <v>42032.890000000007</v>
      </c>
      <c r="F48" s="18">
        <f t="shared" ref="F48:I48" si="7">SUM(F44:F47)</f>
        <v>45055.208900000012</v>
      </c>
      <c r="G48" s="18">
        <f t="shared" si="7"/>
        <v>48518.663059000006</v>
      </c>
      <c r="H48" s="18">
        <f t="shared" si="7"/>
        <v>52182.748658940007</v>
      </c>
      <c r="I48" s="18">
        <f t="shared" si="7"/>
        <v>56210.095661439416</v>
      </c>
    </row>
    <row r="49" spans="1:9" ht="15.75" thickBot="1">
      <c r="E49" s="189">
        <f>E48/D29-1</f>
        <v>5.4037063042279065E-2</v>
      </c>
      <c r="F49" s="190">
        <f>F48/E48-1</f>
        <v>7.1903666390771726E-2</v>
      </c>
      <c r="G49" s="190">
        <f t="shared" ref="G49:I49" si="8">G48/F48-1</f>
        <v>7.6871337267287565E-2</v>
      </c>
      <c r="H49" s="190">
        <f t="shared" si="8"/>
        <v>7.5519096548154474E-2</v>
      </c>
      <c r="I49" s="191">
        <f t="shared" si="8"/>
        <v>7.7177747550663645E-2</v>
      </c>
    </row>
    <row r="50" spans="1:9">
      <c r="A50" s="10" t="s">
        <v>232</v>
      </c>
    </row>
    <row r="51" spans="1:9">
      <c r="A51" s="16" t="s">
        <v>236</v>
      </c>
      <c r="E51" s="18">
        <f>(1+E38)*D25</f>
        <v>28142.070000000003</v>
      </c>
      <c r="F51" s="18">
        <f>E51*(1+F38)</f>
        <v>30112.014900000006</v>
      </c>
      <c r="G51" s="18">
        <f t="shared" ref="G51:I51" si="9">F51*(1+G38)</f>
        <v>31617.615645000009</v>
      </c>
      <c r="H51" s="18">
        <f t="shared" si="9"/>
        <v>33198.496427250007</v>
      </c>
      <c r="I51" s="18">
        <f t="shared" si="9"/>
        <v>34858.421248612511</v>
      </c>
    </row>
    <row r="52" spans="1:9">
      <c r="A52" s="16" t="s">
        <v>237</v>
      </c>
      <c r="E52" s="18">
        <f t="shared" ref="E52:E54" si="10">(1+E39)*D26</f>
        <v>5571</v>
      </c>
      <c r="F52" s="18">
        <f t="shared" ref="F52:I54" si="11">E52*(1+F39)</f>
        <v>5013.9000000000005</v>
      </c>
      <c r="G52" s="18">
        <f t="shared" si="11"/>
        <v>4763.2049999999999</v>
      </c>
      <c r="H52" s="18">
        <f t="shared" si="11"/>
        <v>4525.04475</v>
      </c>
      <c r="I52" s="18">
        <f t="shared" si="11"/>
        <v>4525.04475</v>
      </c>
    </row>
    <row r="53" spans="1:9">
      <c r="A53" t="s">
        <v>230</v>
      </c>
      <c r="E53" s="18">
        <f t="shared" si="10"/>
        <v>3593.7000000000003</v>
      </c>
      <c r="F53" s="18">
        <f t="shared" si="11"/>
        <v>3234.3300000000004</v>
      </c>
      <c r="G53" s="18">
        <f t="shared" si="11"/>
        <v>2910.8970000000004</v>
      </c>
      <c r="H53" s="18">
        <f t="shared" si="11"/>
        <v>2765.3521500000002</v>
      </c>
      <c r="I53" s="18">
        <f t="shared" si="11"/>
        <v>2627.0845425000002</v>
      </c>
    </row>
    <row r="54" spans="1:9">
      <c r="A54" t="s">
        <v>205</v>
      </c>
      <c r="E54" s="42">
        <f t="shared" si="10"/>
        <v>3360.06</v>
      </c>
      <c r="F54" s="42">
        <f t="shared" si="11"/>
        <v>3326.4593999999997</v>
      </c>
      <c r="G54" s="42">
        <f t="shared" si="11"/>
        <v>3293.1948059999995</v>
      </c>
      <c r="H54" s="42">
        <f t="shared" si="11"/>
        <v>3260.2628579399993</v>
      </c>
      <c r="I54" s="42">
        <f t="shared" si="11"/>
        <v>3227.6602293605993</v>
      </c>
    </row>
    <row r="55" spans="1:9" ht="15.75" thickBot="1">
      <c r="E55" s="18">
        <f>SUM(E51:E54)</f>
        <v>40666.83</v>
      </c>
      <c r="F55" s="18">
        <f t="shared" ref="F55:I55" si="12">SUM(F51:F54)</f>
        <v>41686.704300000005</v>
      </c>
      <c r="G55" s="18">
        <f t="shared" si="12"/>
        <v>42584.912451000004</v>
      </c>
      <c r="H55" s="18">
        <f t="shared" si="12"/>
        <v>43749.156185190004</v>
      </c>
      <c r="I55" s="18">
        <f t="shared" si="12"/>
        <v>45238.21077047311</v>
      </c>
    </row>
    <row r="56" spans="1:9" ht="15.75" thickBot="1">
      <c r="E56" s="189">
        <f>E55/D29-1</f>
        <v>1.9781082301018049E-2</v>
      </c>
      <c r="F56" s="190">
        <f>F55/E55-1</f>
        <v>2.5078775503278861E-2</v>
      </c>
      <c r="G56" s="190">
        <f t="shared" ref="G56:I56" si="13">G55/F55-1</f>
        <v>2.1546633778866564E-2</v>
      </c>
      <c r="H56" s="190">
        <f t="shared" si="13"/>
        <v>2.733934783897074E-2</v>
      </c>
      <c r="I56" s="191">
        <f t="shared" si="13"/>
        <v>3.4036189840552344E-2</v>
      </c>
    </row>
    <row r="58" spans="1:9">
      <c r="A58" s="10" t="s">
        <v>244</v>
      </c>
    </row>
    <row r="59" spans="1:9">
      <c r="A59" s="16" t="s">
        <v>194</v>
      </c>
      <c r="B59" s="18">
        <f>B4+B15+B20</f>
        <v>20477</v>
      </c>
      <c r="C59" s="18">
        <f t="shared" ref="C59:D61" si="14">C4+C15+C20</f>
        <v>21209</v>
      </c>
      <c r="D59" s="18">
        <f t="shared" si="14"/>
        <v>22126</v>
      </c>
    </row>
    <row r="60" spans="1:9">
      <c r="A60" s="16" t="s">
        <v>195</v>
      </c>
      <c r="B60" s="18">
        <f>B5+B16+B21</f>
        <v>10880</v>
      </c>
      <c r="C60" s="18">
        <f t="shared" si="14"/>
        <v>10630</v>
      </c>
      <c r="D60" s="18">
        <f t="shared" si="14"/>
        <v>11411</v>
      </c>
    </row>
    <row r="61" spans="1:9">
      <c r="A61" s="16" t="s">
        <v>196</v>
      </c>
      <c r="B61" s="18">
        <f>B6+B17+B22</f>
        <v>5700</v>
      </c>
      <c r="C61" s="18">
        <f t="shared" si="14"/>
        <v>6060</v>
      </c>
      <c r="D61" s="18">
        <f t="shared" si="14"/>
        <v>6341</v>
      </c>
    </row>
    <row r="63" spans="1:9">
      <c r="A63" s="187" t="s">
        <v>245</v>
      </c>
    </row>
    <row r="64" spans="1:9">
      <c r="A64" t="s">
        <v>246</v>
      </c>
      <c r="B64" s="18">
        <v>19882</v>
      </c>
      <c r="C64" s="18">
        <v>20618</v>
      </c>
      <c r="D64" s="18">
        <v>21825</v>
      </c>
    </row>
    <row r="65" spans="1:4">
      <c r="A65" t="s">
        <v>230</v>
      </c>
      <c r="B65" s="18">
        <v>1771</v>
      </c>
      <c r="C65" s="18">
        <v>1709</v>
      </c>
      <c r="D65" s="18">
        <v>1807</v>
      </c>
    </row>
    <row r="66" spans="1:4">
      <c r="A66" t="s">
        <v>205</v>
      </c>
      <c r="B66" s="18">
        <v>757</v>
      </c>
      <c r="C66" s="18">
        <v>690</v>
      </c>
      <c r="D66" s="18">
        <v>655</v>
      </c>
    </row>
    <row r="68" spans="1:4">
      <c r="A68" s="10" t="s">
        <v>247</v>
      </c>
    </row>
    <row r="69" spans="1:4">
      <c r="A69" t="s">
        <v>246</v>
      </c>
      <c r="B69" s="20">
        <f>B64/B25</f>
        <v>0.91533538971502237</v>
      </c>
      <c r="C69" s="20">
        <f t="shared" ref="C69:D69" si="15">C64/C25</f>
        <v>0.86012264819990825</v>
      </c>
      <c r="D69" s="20">
        <f t="shared" si="15"/>
        <v>0.82981635679251742</v>
      </c>
    </row>
    <row r="70" spans="1:4">
      <c r="A70" t="s">
        <v>230</v>
      </c>
      <c r="B70" s="20">
        <f t="shared" ref="B70:D71" si="16">B65/B27</f>
        <v>0.37931034482758619</v>
      </c>
      <c r="C70" s="20">
        <f t="shared" si="16"/>
        <v>0.41160886319845857</v>
      </c>
      <c r="D70" s="20">
        <f t="shared" si="16"/>
        <v>0.45254194840971701</v>
      </c>
    </row>
    <row r="71" spans="1:4">
      <c r="A71" t="s">
        <v>205</v>
      </c>
      <c r="B71" s="20">
        <f t="shared" si="16"/>
        <v>0.22323798289590091</v>
      </c>
      <c r="C71" s="20">
        <f t="shared" si="16"/>
        <v>0.20547945205479451</v>
      </c>
      <c r="D71" s="20">
        <f t="shared" si="16"/>
        <v>0.1929876252209782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419E-70E8-4559-9001-7CB2828C4F1A}">
  <dimension ref="A1:X89"/>
  <sheetViews>
    <sheetView workbookViewId="0">
      <pane xSplit="1" ySplit="1" topLeftCell="B2" activePane="bottomRight" state="frozen"/>
      <selection pane="topRight" activeCell="B1" sqref="B1"/>
      <selection pane="bottomLeft" activeCell="A2" sqref="A2"/>
      <selection pane="bottomRight" activeCell="A53" sqref="A53"/>
    </sheetView>
  </sheetViews>
  <sheetFormatPr defaultColWidth="9.140625" defaultRowHeight="15" outlineLevelRow="1"/>
  <cols>
    <col min="1" max="1" width="35" bestFit="1" customWidth="1"/>
    <col min="2" max="4" width="9.140625" customWidth="1"/>
  </cols>
  <sheetData>
    <row r="1" spans="1:20">
      <c r="A1" s="140"/>
      <c r="B1" s="140">
        <v>2001</v>
      </c>
      <c r="C1" s="140">
        <v>2002</v>
      </c>
      <c r="D1" s="140">
        <v>2003</v>
      </c>
      <c r="E1" s="140">
        <v>2004</v>
      </c>
      <c r="F1" s="140">
        <v>2005</v>
      </c>
      <c r="G1" s="140">
        <v>2006</v>
      </c>
      <c r="H1" s="140">
        <v>2007</v>
      </c>
      <c r="I1" s="140">
        <v>2008</v>
      </c>
      <c r="J1" s="140">
        <v>2009</v>
      </c>
      <c r="K1" s="140">
        <v>2010</v>
      </c>
      <c r="L1" s="140">
        <v>2011</v>
      </c>
      <c r="M1" s="140">
        <v>2012</v>
      </c>
      <c r="N1" s="140">
        <v>2013</v>
      </c>
      <c r="O1" s="140">
        <v>2014</v>
      </c>
      <c r="P1" s="140">
        <v>2015</v>
      </c>
      <c r="Q1" s="140">
        <v>2016</v>
      </c>
      <c r="R1" s="140">
        <v>2017</v>
      </c>
      <c r="S1" s="140">
        <v>2018</v>
      </c>
      <c r="T1" s="140"/>
    </row>
    <row r="2" spans="1:20">
      <c r="A2" s="141" t="s">
        <v>37</v>
      </c>
      <c r="B2" s="141"/>
      <c r="C2" s="141"/>
      <c r="D2" s="141"/>
      <c r="E2" s="142"/>
      <c r="F2" s="142"/>
      <c r="G2" s="142"/>
      <c r="H2" s="142"/>
      <c r="I2" s="142"/>
      <c r="J2" s="142"/>
      <c r="K2" s="142"/>
      <c r="L2" s="142"/>
      <c r="M2" s="142"/>
      <c r="N2" s="142"/>
      <c r="O2" s="142"/>
      <c r="P2" s="142"/>
      <c r="Q2" s="142"/>
      <c r="R2" s="142"/>
      <c r="S2" s="142"/>
      <c r="T2" s="140"/>
    </row>
    <row r="3" spans="1:20">
      <c r="A3" s="143" t="s">
        <v>193</v>
      </c>
      <c r="B3" s="143"/>
      <c r="C3" s="143"/>
      <c r="D3" s="143"/>
      <c r="E3" s="140"/>
      <c r="F3" s="140"/>
      <c r="G3" s="140"/>
      <c r="H3" s="140"/>
      <c r="I3" s="140"/>
      <c r="J3" s="140"/>
      <c r="K3" s="140"/>
      <c r="L3" s="140"/>
      <c r="M3" s="140"/>
      <c r="N3" s="140"/>
      <c r="O3" s="140"/>
      <c r="P3" s="140"/>
      <c r="Q3" s="140"/>
      <c r="R3" s="140"/>
      <c r="S3" s="140"/>
      <c r="T3" s="140"/>
    </row>
    <row r="4" spans="1:20" hidden="1" outlineLevel="1">
      <c r="A4" s="140" t="s">
        <v>194</v>
      </c>
      <c r="B4" s="140">
        <v>4707</v>
      </c>
      <c r="C4" s="140">
        <v>3513</v>
      </c>
      <c r="D4" s="140">
        <v>3270</v>
      </c>
      <c r="E4" s="144">
        <v>3533</v>
      </c>
      <c r="F4" s="144">
        <v>4082</v>
      </c>
      <c r="G4" s="144">
        <v>4897</v>
      </c>
      <c r="H4" s="144">
        <v>5874</v>
      </c>
      <c r="I4" s="144">
        <v>7501</v>
      </c>
      <c r="J4" s="144">
        <v>7112</v>
      </c>
      <c r="K4" s="144">
        <v>3704</v>
      </c>
      <c r="L4" s="144">
        <v>4662</v>
      </c>
      <c r="M4" s="144">
        <v>5107</v>
      </c>
      <c r="N4" s="144">
        <v>5465</v>
      </c>
      <c r="O4" s="144"/>
      <c r="P4" s="144"/>
      <c r="Q4" s="140"/>
      <c r="R4" s="140"/>
      <c r="S4" s="140"/>
      <c r="T4" s="140"/>
    </row>
    <row r="5" spans="1:20" hidden="1" outlineLevel="1">
      <c r="A5" s="140" t="s">
        <v>195</v>
      </c>
      <c r="B5" s="140"/>
      <c r="C5" s="140"/>
      <c r="D5" s="140"/>
      <c r="E5" s="144"/>
      <c r="F5" s="144"/>
      <c r="G5" s="144"/>
      <c r="H5" s="144"/>
      <c r="I5" s="144"/>
      <c r="J5" s="144"/>
      <c r="K5" s="144">
        <v>2463</v>
      </c>
      <c r="L5" s="144">
        <v>2861</v>
      </c>
      <c r="M5" s="144">
        <v>2884</v>
      </c>
      <c r="N5" s="144">
        <v>2959</v>
      </c>
      <c r="O5" s="144"/>
      <c r="P5" s="144"/>
      <c r="Q5" s="140"/>
      <c r="R5" s="140"/>
      <c r="S5" s="140"/>
      <c r="T5" s="140"/>
    </row>
    <row r="6" spans="1:20" hidden="1" outlineLevel="1">
      <c r="A6" s="140" t="s">
        <v>196</v>
      </c>
      <c r="B6" s="140"/>
      <c r="C6" s="140"/>
      <c r="D6" s="140"/>
      <c r="E6" s="144"/>
      <c r="F6" s="144"/>
      <c r="G6" s="144"/>
      <c r="H6" s="144"/>
      <c r="I6" s="144"/>
      <c r="J6" s="144"/>
      <c r="K6" s="144">
        <v>1366</v>
      </c>
      <c r="L6" s="144">
        <v>1712</v>
      </c>
      <c r="M6" s="144">
        <v>1915</v>
      </c>
      <c r="N6" s="144">
        <v>1897</v>
      </c>
      <c r="O6" s="144"/>
      <c r="P6" s="144"/>
      <c r="Q6" s="140"/>
      <c r="R6" s="140"/>
      <c r="S6" s="140"/>
      <c r="T6" s="140"/>
    </row>
    <row r="7" spans="1:20" collapsed="1">
      <c r="A7" s="145" t="s">
        <v>197</v>
      </c>
      <c r="B7" s="146">
        <f t="shared" ref="B7:L7" si="0">SUM(B4:B6)</f>
        <v>4707</v>
      </c>
      <c r="C7" s="146">
        <f t="shared" si="0"/>
        <v>3513</v>
      </c>
      <c r="D7" s="146">
        <f t="shared" si="0"/>
        <v>3270</v>
      </c>
      <c r="E7" s="146">
        <f t="shared" si="0"/>
        <v>3533</v>
      </c>
      <c r="F7" s="146">
        <f t="shared" si="0"/>
        <v>4082</v>
      </c>
      <c r="G7" s="146">
        <f t="shared" si="0"/>
        <v>4897</v>
      </c>
      <c r="H7" s="146">
        <f t="shared" si="0"/>
        <v>5874</v>
      </c>
      <c r="I7" s="146">
        <f t="shared" si="0"/>
        <v>7501</v>
      </c>
      <c r="J7" s="146">
        <f t="shared" si="0"/>
        <v>7112</v>
      </c>
      <c r="K7" s="146">
        <f t="shared" si="0"/>
        <v>7533</v>
      </c>
      <c r="L7" s="146">
        <f t="shared" si="0"/>
        <v>9235</v>
      </c>
      <c r="M7" s="146">
        <f>SUM(M4:M6)</f>
        <v>9906</v>
      </c>
      <c r="N7" s="146">
        <f>SUM(N4:N6)</f>
        <v>10321</v>
      </c>
      <c r="O7" s="146">
        <v>9416</v>
      </c>
      <c r="P7" s="146">
        <v>8535</v>
      </c>
      <c r="Q7" s="146">
        <v>7274</v>
      </c>
      <c r="R7" s="146">
        <v>6417</v>
      </c>
      <c r="S7" s="146">
        <v>3707</v>
      </c>
      <c r="T7" s="147">
        <f>S7/0.6</f>
        <v>6178.3333333333339</v>
      </c>
    </row>
    <row r="8" spans="1:20">
      <c r="A8" s="140"/>
      <c r="B8" s="140"/>
      <c r="C8" s="140"/>
      <c r="D8" s="140"/>
      <c r="E8" s="140"/>
      <c r="F8" s="140"/>
      <c r="G8" s="140"/>
      <c r="H8" s="140"/>
      <c r="I8" s="140"/>
      <c r="J8" s="140"/>
      <c r="K8" s="140"/>
      <c r="L8" s="140"/>
      <c r="M8" s="140"/>
      <c r="N8" s="140"/>
      <c r="O8" s="148">
        <v>0.5998300764655905</v>
      </c>
      <c r="P8" s="148">
        <v>0.63233743409490339</v>
      </c>
      <c r="Q8" s="148">
        <v>0.6197415452295848</v>
      </c>
      <c r="R8" s="148">
        <v>0.59077450522050801</v>
      </c>
      <c r="S8" s="140"/>
      <c r="T8" s="140"/>
    </row>
    <row r="9" spans="1:20">
      <c r="A9" s="143" t="s">
        <v>198</v>
      </c>
      <c r="B9" s="140"/>
      <c r="C9" s="140"/>
      <c r="D9" s="140"/>
      <c r="E9" s="140"/>
      <c r="F9" s="140"/>
      <c r="G9" s="140"/>
      <c r="H9" s="140"/>
      <c r="I9" s="140"/>
      <c r="J9" s="140"/>
      <c r="K9" s="140"/>
      <c r="L9" s="140"/>
      <c r="M9" s="140"/>
      <c r="N9" s="140"/>
      <c r="O9" s="140"/>
      <c r="P9" s="140"/>
      <c r="Q9" s="140"/>
      <c r="R9" s="140"/>
      <c r="S9" s="140"/>
      <c r="T9" s="140"/>
    </row>
    <row r="10" spans="1:20" hidden="1" outlineLevel="1">
      <c r="A10" s="140" t="s">
        <v>194</v>
      </c>
      <c r="B10" s="140"/>
      <c r="C10" s="140"/>
      <c r="D10" s="140"/>
      <c r="E10" s="144"/>
      <c r="F10" s="144"/>
      <c r="G10" s="144"/>
      <c r="H10" s="144"/>
      <c r="I10" s="144"/>
      <c r="J10" s="144"/>
      <c r="K10" s="144"/>
      <c r="L10" s="144"/>
      <c r="M10" s="144"/>
      <c r="N10" s="144">
        <v>355</v>
      </c>
      <c r="O10" s="144"/>
      <c r="P10" s="144"/>
      <c r="Q10" s="140"/>
      <c r="R10" s="140"/>
      <c r="S10" s="140"/>
      <c r="T10" s="140"/>
    </row>
    <row r="11" spans="1:20" hidden="1" outlineLevel="1">
      <c r="A11" s="140" t="s">
        <v>195</v>
      </c>
      <c r="B11" s="140"/>
      <c r="C11" s="140"/>
      <c r="D11" s="140"/>
      <c r="E11" s="144"/>
      <c r="F11" s="144"/>
      <c r="G11" s="144"/>
      <c r="H11" s="144"/>
      <c r="I11" s="144"/>
      <c r="J11" s="144"/>
      <c r="K11" s="144"/>
      <c r="L11" s="144"/>
      <c r="M11" s="144"/>
      <c r="N11" s="144">
        <v>72</v>
      </c>
      <c r="O11" s="144"/>
      <c r="P11" s="144"/>
      <c r="Q11" s="140"/>
      <c r="R11" s="140"/>
      <c r="S11" s="140"/>
      <c r="T11" s="140"/>
    </row>
    <row r="12" spans="1:20" hidden="1" outlineLevel="1">
      <c r="A12" s="140" t="s">
        <v>196</v>
      </c>
      <c r="B12" s="140"/>
      <c r="C12" s="140"/>
      <c r="D12" s="140"/>
      <c r="E12" s="144"/>
      <c r="F12" s="144"/>
      <c r="G12" s="144"/>
      <c r="H12" s="144"/>
      <c r="I12" s="144"/>
      <c r="J12" s="144"/>
      <c r="K12" s="144"/>
      <c r="L12" s="144"/>
      <c r="M12" s="144"/>
      <c r="N12" s="144">
        <v>30</v>
      </c>
      <c r="O12" s="144"/>
      <c r="P12" s="144"/>
      <c r="Q12" s="140"/>
      <c r="R12" s="140"/>
      <c r="S12" s="140"/>
      <c r="T12" s="140"/>
    </row>
    <row r="13" spans="1:20" collapsed="1">
      <c r="A13" s="146" t="s">
        <v>199</v>
      </c>
      <c r="B13" s="146"/>
      <c r="C13" s="146"/>
      <c r="D13" s="146"/>
      <c r="E13" s="146"/>
      <c r="F13" s="146"/>
      <c r="G13" s="146"/>
      <c r="H13" s="146"/>
      <c r="I13" s="146"/>
      <c r="J13" s="146"/>
      <c r="K13" s="146"/>
      <c r="L13" s="146"/>
      <c r="M13" s="146"/>
      <c r="N13" s="146">
        <f>SUM(N10:N12)</f>
        <v>457</v>
      </c>
      <c r="O13" s="146">
        <v>1577</v>
      </c>
      <c r="P13" s="146">
        <v>2093</v>
      </c>
      <c r="Q13" s="146">
        <v>2854</v>
      </c>
      <c r="R13" s="146">
        <v>4572</v>
      </c>
      <c r="S13" s="146">
        <v>4552</v>
      </c>
      <c r="T13" s="147">
        <f>S13/0.7</f>
        <v>6502.8571428571431</v>
      </c>
    </row>
    <row r="14" spans="1:20">
      <c r="A14" s="140"/>
      <c r="B14" s="140"/>
      <c r="C14" s="140"/>
      <c r="D14" s="140"/>
      <c r="E14" s="140"/>
      <c r="F14" s="140"/>
      <c r="G14" s="140"/>
      <c r="H14" s="140"/>
      <c r="I14" s="140"/>
      <c r="J14" s="140"/>
      <c r="K14" s="140"/>
      <c r="L14" s="140"/>
      <c r="M14" s="140"/>
      <c r="N14" s="140"/>
      <c r="O14" s="148">
        <v>0.71464806594800256</v>
      </c>
      <c r="P14" s="148">
        <v>0.72527472527472525</v>
      </c>
      <c r="Q14" s="148">
        <v>0.69901892081289418</v>
      </c>
      <c r="R14" s="148">
        <v>0.7023184601924759</v>
      </c>
      <c r="S14" s="140"/>
      <c r="T14" s="140"/>
    </row>
    <row r="15" spans="1:20">
      <c r="A15" s="143" t="s">
        <v>200</v>
      </c>
      <c r="B15" s="143"/>
      <c r="C15" s="143"/>
      <c r="D15" s="143"/>
      <c r="E15" s="140"/>
      <c r="F15" s="140"/>
      <c r="G15" s="140"/>
      <c r="H15" s="140"/>
      <c r="I15" s="140"/>
      <c r="J15" s="140"/>
      <c r="K15" s="140"/>
      <c r="L15" s="140"/>
      <c r="M15" s="140"/>
      <c r="N15" s="140"/>
      <c r="O15" s="140"/>
      <c r="P15" s="140"/>
      <c r="Q15" s="140"/>
      <c r="R15" s="140"/>
      <c r="S15" s="140"/>
      <c r="T15" s="140"/>
    </row>
    <row r="16" spans="1:20" hidden="1" outlineLevel="1">
      <c r="A16" s="140" t="s">
        <v>194</v>
      </c>
      <c r="B16" s="140">
        <v>3301</v>
      </c>
      <c r="C16" s="140">
        <v>3540</v>
      </c>
      <c r="D16" s="140">
        <v>3929</v>
      </c>
      <c r="E16" s="144">
        <v>4529</v>
      </c>
      <c r="F16" s="144">
        <v>5650</v>
      </c>
      <c r="G16" s="144">
        <v>7027</v>
      </c>
      <c r="H16" s="144">
        <v>8541</v>
      </c>
      <c r="I16" s="144">
        <v>10507</v>
      </c>
      <c r="J16" s="144">
        <v>11997</v>
      </c>
      <c r="K16" s="144">
        <v>7100</v>
      </c>
      <c r="L16" s="144">
        <v>7963</v>
      </c>
      <c r="M16" s="144">
        <v>8672</v>
      </c>
      <c r="N16" s="144">
        <v>9322</v>
      </c>
      <c r="O16" s="144"/>
      <c r="P16" s="144"/>
      <c r="Q16" s="140"/>
      <c r="R16" s="140"/>
      <c r="S16" s="140"/>
      <c r="T16" s="140"/>
    </row>
    <row r="17" spans="1:20" hidden="1" outlineLevel="1">
      <c r="A17" s="140" t="s">
        <v>195</v>
      </c>
      <c r="B17" s="140"/>
      <c r="C17" s="140"/>
      <c r="D17" s="140"/>
      <c r="E17" s="144"/>
      <c r="F17" s="144"/>
      <c r="G17" s="144"/>
      <c r="H17" s="144"/>
      <c r="I17" s="144"/>
      <c r="J17" s="144"/>
      <c r="K17" s="144">
        <v>4304</v>
      </c>
      <c r="L17" s="144">
        <v>4802</v>
      </c>
      <c r="M17" s="144">
        <v>5194</v>
      </c>
      <c r="N17" s="144">
        <v>5363</v>
      </c>
      <c r="O17" s="144"/>
      <c r="P17" s="144"/>
      <c r="Q17" s="140"/>
      <c r="R17" s="140"/>
      <c r="S17" s="140"/>
      <c r="T17" s="140"/>
    </row>
    <row r="18" spans="1:20" hidden="1" outlineLevel="1">
      <c r="A18" s="140" t="s">
        <v>196</v>
      </c>
      <c r="B18" s="140"/>
      <c r="C18" s="140"/>
      <c r="D18" s="140"/>
      <c r="E18" s="144"/>
      <c r="F18" s="144"/>
      <c r="G18" s="144"/>
      <c r="H18" s="144"/>
      <c r="I18" s="144"/>
      <c r="J18" s="144"/>
      <c r="K18" s="144">
        <v>1688</v>
      </c>
      <c r="L18" s="144">
        <v>2031</v>
      </c>
      <c r="M18" s="144">
        <v>2344</v>
      </c>
      <c r="N18" s="144">
        <v>2457</v>
      </c>
      <c r="O18" s="144"/>
      <c r="P18" s="144"/>
      <c r="Q18" s="140"/>
      <c r="R18" s="140"/>
      <c r="S18" s="140"/>
      <c r="T18" s="140"/>
    </row>
    <row r="19" spans="1:20" collapsed="1">
      <c r="A19" s="145" t="s">
        <v>201</v>
      </c>
      <c r="B19" s="146">
        <f t="shared" ref="B19:L19" si="1">SUM(B16:B18)</f>
        <v>3301</v>
      </c>
      <c r="C19" s="146">
        <f t="shared" si="1"/>
        <v>3540</v>
      </c>
      <c r="D19" s="146">
        <f t="shared" si="1"/>
        <v>3929</v>
      </c>
      <c r="E19" s="146">
        <f t="shared" si="1"/>
        <v>4529</v>
      </c>
      <c r="F19" s="146">
        <f t="shared" si="1"/>
        <v>5650</v>
      </c>
      <c r="G19" s="146">
        <f t="shared" si="1"/>
        <v>7027</v>
      </c>
      <c r="H19" s="146">
        <f t="shared" si="1"/>
        <v>8541</v>
      </c>
      <c r="I19" s="146">
        <f t="shared" si="1"/>
        <v>10507</v>
      </c>
      <c r="J19" s="146">
        <f t="shared" si="1"/>
        <v>11997</v>
      </c>
      <c r="K19" s="146">
        <f t="shared" si="1"/>
        <v>13092</v>
      </c>
      <c r="L19" s="146">
        <f t="shared" si="1"/>
        <v>14796</v>
      </c>
      <c r="M19" s="146">
        <f>SUM(M16:M18)</f>
        <v>16210</v>
      </c>
      <c r="N19" s="146">
        <f>SUM(N16:N18)</f>
        <v>17142</v>
      </c>
      <c r="O19" s="146">
        <v>18206</v>
      </c>
      <c r="P19" s="146">
        <v>18847</v>
      </c>
      <c r="Q19" s="146">
        <v>18862</v>
      </c>
      <c r="R19" s="146">
        <v>19228</v>
      </c>
      <c r="S19" s="146">
        <v>14931</v>
      </c>
      <c r="T19" s="147">
        <f>S19/0.75</f>
        <v>19908</v>
      </c>
    </row>
    <row r="20" spans="1:20">
      <c r="A20" s="140" t="s">
        <v>202</v>
      </c>
      <c r="B20" s="147">
        <f>B7+B13+B19</f>
        <v>8008</v>
      </c>
      <c r="C20" s="147">
        <f t="shared" ref="C20:S20" si="2">C7+C13+C19</f>
        <v>7053</v>
      </c>
      <c r="D20" s="147">
        <f t="shared" si="2"/>
        <v>7199</v>
      </c>
      <c r="E20" s="147">
        <f t="shared" si="2"/>
        <v>8062</v>
      </c>
      <c r="F20" s="147">
        <f t="shared" si="2"/>
        <v>9732</v>
      </c>
      <c r="G20" s="147">
        <f t="shared" si="2"/>
        <v>11924</v>
      </c>
      <c r="H20" s="147">
        <f t="shared" si="2"/>
        <v>14415</v>
      </c>
      <c r="I20" s="147">
        <f t="shared" si="2"/>
        <v>18008</v>
      </c>
      <c r="J20" s="147">
        <f t="shared" si="2"/>
        <v>19109</v>
      </c>
      <c r="K20" s="147">
        <f t="shared" si="2"/>
        <v>20625</v>
      </c>
      <c r="L20" s="147">
        <f t="shared" si="2"/>
        <v>24031</v>
      </c>
      <c r="M20" s="147">
        <f t="shared" si="2"/>
        <v>26116</v>
      </c>
      <c r="N20" s="147">
        <f t="shared" si="2"/>
        <v>27920</v>
      </c>
      <c r="O20" s="147">
        <f t="shared" si="2"/>
        <v>29199</v>
      </c>
      <c r="P20" s="147">
        <f t="shared" si="2"/>
        <v>29475</v>
      </c>
      <c r="Q20" s="147">
        <f t="shared" si="2"/>
        <v>28990</v>
      </c>
      <c r="R20" s="147">
        <f t="shared" si="2"/>
        <v>30217</v>
      </c>
      <c r="S20" s="147">
        <f t="shared" si="2"/>
        <v>23190</v>
      </c>
      <c r="T20" s="147">
        <f>T19+T13+T7</f>
        <v>32589.190476190481</v>
      </c>
    </row>
    <row r="21" spans="1:20">
      <c r="A21" s="140"/>
      <c r="B21" s="140"/>
      <c r="C21" s="140"/>
      <c r="D21" s="140"/>
      <c r="E21" s="140"/>
      <c r="F21" s="140"/>
      <c r="G21" s="140"/>
      <c r="H21" s="140"/>
      <c r="I21" s="140"/>
      <c r="J21" s="140"/>
      <c r="K21" s="140"/>
      <c r="L21" s="140"/>
      <c r="M21" s="140"/>
      <c r="N21" s="140"/>
      <c r="O21" s="148">
        <v>0.74211798308250032</v>
      </c>
      <c r="P21" s="148">
        <v>0.75131320634583754</v>
      </c>
      <c r="Q21" s="148">
        <v>0.74477786024811787</v>
      </c>
      <c r="R21" s="148">
        <v>0.74531932598294159</v>
      </c>
      <c r="S21" s="140"/>
      <c r="T21" s="147"/>
    </row>
    <row r="22" spans="1:20">
      <c r="A22" s="143" t="s">
        <v>203</v>
      </c>
      <c r="B22" s="143"/>
      <c r="C22" s="143"/>
      <c r="D22" s="143"/>
      <c r="E22" s="140"/>
      <c r="F22" s="140"/>
      <c r="G22" s="140"/>
      <c r="H22" s="140"/>
      <c r="I22" s="140"/>
      <c r="J22" s="140"/>
      <c r="K22" s="140"/>
      <c r="L22" s="140"/>
      <c r="M22" s="140"/>
      <c r="N22" s="140"/>
      <c r="O22" s="140"/>
      <c r="P22" s="140"/>
      <c r="Q22" s="140"/>
      <c r="R22" s="140"/>
      <c r="S22" s="140"/>
      <c r="T22" s="140"/>
    </row>
    <row r="23" spans="1:20" hidden="1" outlineLevel="1">
      <c r="A23" s="140" t="s">
        <v>194</v>
      </c>
      <c r="B23" s="140"/>
      <c r="C23" s="140"/>
      <c r="D23" s="140"/>
      <c r="E23" s="144"/>
      <c r="F23" s="144"/>
      <c r="G23" s="144"/>
      <c r="H23" s="144"/>
      <c r="I23" s="144"/>
      <c r="J23" s="144"/>
      <c r="K23" s="144">
        <v>1048</v>
      </c>
      <c r="L23" s="144">
        <v>3351</v>
      </c>
      <c r="M23" s="144">
        <v>3037</v>
      </c>
      <c r="N23" s="144">
        <v>2604</v>
      </c>
      <c r="O23" s="144"/>
      <c r="P23" s="144"/>
      <c r="Q23" s="140"/>
      <c r="R23" s="140"/>
      <c r="S23" s="140"/>
      <c r="T23" s="140"/>
    </row>
    <row r="24" spans="1:20" hidden="1" outlineLevel="1">
      <c r="A24" s="140" t="s">
        <v>195</v>
      </c>
      <c r="B24" s="140"/>
      <c r="C24" s="140"/>
      <c r="D24" s="140"/>
      <c r="E24" s="144"/>
      <c r="F24" s="144"/>
      <c r="G24" s="144"/>
      <c r="H24" s="144"/>
      <c r="I24" s="144"/>
      <c r="J24" s="144"/>
      <c r="K24" s="144">
        <v>825</v>
      </c>
      <c r="L24" s="144">
        <v>2341</v>
      </c>
      <c r="M24" s="144">
        <v>2010</v>
      </c>
      <c r="N24" s="144">
        <v>1594</v>
      </c>
      <c r="O24" s="144"/>
      <c r="P24" s="144"/>
      <c r="Q24" s="140"/>
      <c r="R24" s="140"/>
      <c r="S24" s="140"/>
      <c r="T24" s="140"/>
    </row>
    <row r="25" spans="1:20" hidden="1" outlineLevel="1">
      <c r="A25" s="140" t="s">
        <v>196</v>
      </c>
      <c r="B25" s="140"/>
      <c r="C25" s="140"/>
      <c r="D25" s="140"/>
      <c r="E25" s="144"/>
      <c r="F25" s="144"/>
      <c r="G25" s="144"/>
      <c r="H25" s="144"/>
      <c r="I25" s="144"/>
      <c r="J25" s="144"/>
      <c r="K25" s="144">
        <v>417</v>
      </c>
      <c r="L25" s="144">
        <v>1252</v>
      </c>
      <c r="M25" s="144">
        <v>1255</v>
      </c>
      <c r="N25" s="144">
        <v>1148</v>
      </c>
      <c r="O25" s="144"/>
      <c r="P25" s="144"/>
      <c r="Q25" s="140"/>
      <c r="R25" s="140"/>
      <c r="S25" s="140"/>
      <c r="T25" s="140"/>
    </row>
    <row r="26" spans="1:20" collapsed="1">
      <c r="A26" s="145" t="s">
        <v>204</v>
      </c>
      <c r="B26" s="145"/>
      <c r="C26" s="145"/>
      <c r="D26" s="145"/>
      <c r="E26" s="146">
        <f t="shared" ref="E26:L26" si="3">SUM(E23:E25)</f>
        <v>0</v>
      </c>
      <c r="F26" s="146">
        <f t="shared" si="3"/>
        <v>0</v>
      </c>
      <c r="G26" s="146">
        <f t="shared" si="3"/>
        <v>0</v>
      </c>
      <c r="H26" s="146">
        <f t="shared" si="3"/>
        <v>0</v>
      </c>
      <c r="I26" s="146">
        <f t="shared" si="3"/>
        <v>0</v>
      </c>
      <c r="J26" s="146">
        <f t="shared" si="3"/>
        <v>0</v>
      </c>
      <c r="K26" s="146">
        <f t="shared" si="3"/>
        <v>2290</v>
      </c>
      <c r="L26" s="146">
        <f t="shared" si="3"/>
        <v>6944</v>
      </c>
      <c r="M26" s="146">
        <f>SUM(M23:M25)</f>
        <v>6302</v>
      </c>
      <c r="N26" s="146">
        <f>SUM(N23:N25)</f>
        <v>5346</v>
      </c>
      <c r="O26" s="146">
        <v>5373</v>
      </c>
      <c r="P26" s="146">
        <v>5205</v>
      </c>
      <c r="Q26" s="146">
        <v>4669</v>
      </c>
      <c r="R26" s="146">
        <v>4152</v>
      </c>
      <c r="S26" s="146">
        <v>2877</v>
      </c>
      <c r="T26" s="147">
        <f>S26/0.73</f>
        <v>3941.0958904109589</v>
      </c>
    </row>
    <row r="27" spans="1:20">
      <c r="A27" s="140"/>
      <c r="B27" s="140"/>
      <c r="C27" s="140"/>
      <c r="D27" s="140"/>
      <c r="E27" s="140"/>
      <c r="F27" s="140"/>
      <c r="G27" s="140"/>
      <c r="H27" s="140"/>
      <c r="I27" s="140"/>
      <c r="J27" s="140"/>
      <c r="K27" s="140"/>
      <c r="L27" s="140"/>
      <c r="M27" s="140"/>
      <c r="N27" s="140"/>
      <c r="O27" s="148">
        <v>0.72715428996836029</v>
      </c>
      <c r="P27" s="148">
        <v>0.72968299711815565</v>
      </c>
      <c r="Q27" s="148">
        <v>0.72520882415934884</v>
      </c>
      <c r="R27" s="148">
        <v>0.73169556840077077</v>
      </c>
      <c r="S27" s="140"/>
      <c r="T27" s="140"/>
    </row>
    <row r="28" spans="1:20">
      <c r="A28" s="143" t="s">
        <v>205</v>
      </c>
      <c r="B28" s="143"/>
      <c r="C28" s="143"/>
      <c r="D28" s="143"/>
      <c r="E28" s="140"/>
      <c r="F28" s="140"/>
      <c r="G28" s="140"/>
      <c r="H28" s="140"/>
      <c r="I28" s="140"/>
      <c r="J28" s="140"/>
      <c r="K28" s="140"/>
      <c r="L28" s="140"/>
      <c r="M28" s="140"/>
      <c r="N28" s="140"/>
      <c r="O28" s="140"/>
      <c r="P28" s="140"/>
      <c r="Q28" s="140"/>
      <c r="R28" s="140"/>
      <c r="S28" s="140"/>
      <c r="T28" s="140"/>
    </row>
    <row r="29" spans="1:20" hidden="1" outlineLevel="1">
      <c r="A29" s="140" t="s">
        <v>194</v>
      </c>
      <c r="B29" s="140">
        <v>2257</v>
      </c>
      <c r="C29" s="140">
        <v>1982</v>
      </c>
      <c r="D29" s="140">
        <v>1761</v>
      </c>
      <c r="E29" s="144">
        <v>2094</v>
      </c>
      <c r="F29" s="144">
        <v>2387</v>
      </c>
      <c r="G29" s="144">
        <v>2847</v>
      </c>
      <c r="H29" s="144">
        <v>3793</v>
      </c>
      <c r="I29" s="144">
        <v>4601</v>
      </c>
      <c r="J29" s="144">
        <v>4386</v>
      </c>
      <c r="K29" s="144">
        <v>1967</v>
      </c>
      <c r="L29" s="144">
        <v>2376</v>
      </c>
      <c r="M29" s="144">
        <v>2420</v>
      </c>
      <c r="N29" s="149">
        <v>1973</v>
      </c>
      <c r="O29" s="144"/>
      <c r="P29" s="144"/>
      <c r="Q29" s="140"/>
      <c r="R29" s="140"/>
      <c r="S29" s="140"/>
      <c r="T29" s="140"/>
    </row>
    <row r="30" spans="1:20" hidden="1" outlineLevel="1">
      <c r="A30" s="140" t="s">
        <v>195</v>
      </c>
      <c r="B30" s="140">
        <v>284</v>
      </c>
      <c r="C30" s="140">
        <v>321</v>
      </c>
      <c r="D30" s="140">
        <v>257</v>
      </c>
      <c r="E30" s="144"/>
      <c r="F30" s="144"/>
      <c r="G30" s="144"/>
      <c r="H30" s="144"/>
      <c r="I30" s="144"/>
      <c r="J30" s="144"/>
      <c r="K30" s="144">
        <v>1346</v>
      </c>
      <c r="L30" s="144">
        <v>1493</v>
      </c>
      <c r="M30" s="144">
        <v>1473</v>
      </c>
      <c r="N30" s="149">
        <v>1170</v>
      </c>
      <c r="O30" s="144"/>
      <c r="P30" s="144"/>
      <c r="Q30" s="140"/>
      <c r="R30" s="140"/>
      <c r="S30" s="140"/>
      <c r="T30" s="140"/>
    </row>
    <row r="31" spans="1:20" hidden="1" outlineLevel="1">
      <c r="A31" s="140" t="s">
        <v>196</v>
      </c>
      <c r="B31" s="140">
        <v>412</v>
      </c>
      <c r="C31" s="140">
        <v>317</v>
      </c>
      <c r="D31" s="140">
        <v>258</v>
      </c>
      <c r="E31" s="144"/>
      <c r="F31" s="144"/>
      <c r="G31" s="144"/>
      <c r="H31" s="144"/>
      <c r="I31" s="144"/>
      <c r="J31" s="144"/>
      <c r="K31" s="144">
        <v>592</v>
      </c>
      <c r="L31" s="144">
        <v>778</v>
      </c>
      <c r="M31" s="144">
        <v>810</v>
      </c>
      <c r="N31" s="149">
        <v>771</v>
      </c>
      <c r="O31" s="144"/>
      <c r="P31" s="144"/>
      <c r="Q31" s="140"/>
      <c r="R31" s="140"/>
      <c r="S31" s="140"/>
      <c r="T31" s="140"/>
    </row>
    <row r="32" spans="1:20" collapsed="1">
      <c r="A32" s="145" t="s">
        <v>206</v>
      </c>
      <c r="B32" s="146">
        <f t="shared" ref="B32:L32" si="4">SUM(B29:B31)</f>
        <v>2953</v>
      </c>
      <c r="C32" s="146">
        <f t="shared" si="4"/>
        <v>2620</v>
      </c>
      <c r="D32" s="146">
        <f t="shared" si="4"/>
        <v>2276</v>
      </c>
      <c r="E32" s="146">
        <f t="shared" si="4"/>
        <v>2094</v>
      </c>
      <c r="F32" s="146">
        <f t="shared" si="4"/>
        <v>2387</v>
      </c>
      <c r="G32" s="146">
        <f t="shared" si="4"/>
        <v>2847</v>
      </c>
      <c r="H32" s="146">
        <f t="shared" si="4"/>
        <v>3793</v>
      </c>
      <c r="I32" s="146">
        <f t="shared" si="4"/>
        <v>4601</v>
      </c>
      <c r="J32" s="146">
        <f t="shared" si="4"/>
        <v>4386</v>
      </c>
      <c r="K32" s="146">
        <f t="shared" si="4"/>
        <v>3905</v>
      </c>
      <c r="L32" s="146">
        <f t="shared" si="4"/>
        <v>4647</v>
      </c>
      <c r="M32" s="146">
        <f>SUM(M29:M31)</f>
        <v>4703</v>
      </c>
      <c r="N32" s="150">
        <f>SUM(N29:N31)</f>
        <v>3914</v>
      </c>
      <c r="O32" s="150">
        <v>3701</v>
      </c>
      <c r="P32" s="150">
        <v>3547</v>
      </c>
      <c r="Q32" s="150">
        <v>3388</v>
      </c>
      <c r="R32" s="150">
        <v>3358</v>
      </c>
      <c r="S32" s="150">
        <v>2512</v>
      </c>
      <c r="T32" s="147">
        <f>S32/0.73</f>
        <v>3441.0958904109589</v>
      </c>
    </row>
    <row r="33" spans="1:20">
      <c r="A33" s="140"/>
      <c r="B33" s="140"/>
      <c r="C33" s="140"/>
      <c r="D33" s="140"/>
      <c r="E33" s="140"/>
      <c r="F33" s="140"/>
      <c r="G33" s="140"/>
      <c r="H33" s="140"/>
      <c r="I33" s="140"/>
      <c r="J33" s="140"/>
      <c r="K33" s="140"/>
      <c r="L33" s="140"/>
      <c r="M33" s="140"/>
      <c r="N33" s="140"/>
      <c r="O33" s="148">
        <v>0.74601459065117537</v>
      </c>
      <c r="P33" s="148">
        <v>0.74654637722018602</v>
      </c>
      <c r="Q33" s="148">
        <v>0.74262101534828806</v>
      </c>
      <c r="R33" s="148">
        <v>0.73377010125074449</v>
      </c>
      <c r="S33" s="140"/>
      <c r="T33" s="140"/>
    </row>
    <row r="34" spans="1:20" ht="15.75" thickBot="1">
      <c r="A34" s="151" t="s">
        <v>207</v>
      </c>
      <c r="B34" s="152">
        <f t="shared" ref="B34:N34" si="5">B7+B13+B19+B26+B32</f>
        <v>10961</v>
      </c>
      <c r="C34" s="152">
        <f t="shared" si="5"/>
        <v>9673</v>
      </c>
      <c r="D34" s="152">
        <f t="shared" si="5"/>
        <v>9475</v>
      </c>
      <c r="E34" s="152">
        <f t="shared" si="5"/>
        <v>10156</v>
      </c>
      <c r="F34" s="152">
        <f t="shared" si="5"/>
        <v>12119</v>
      </c>
      <c r="G34" s="152">
        <f t="shared" si="5"/>
        <v>14771</v>
      </c>
      <c r="H34" s="152">
        <f t="shared" si="5"/>
        <v>18208</v>
      </c>
      <c r="I34" s="152">
        <f t="shared" si="5"/>
        <v>22609</v>
      </c>
      <c r="J34" s="152">
        <f t="shared" si="5"/>
        <v>23495</v>
      </c>
      <c r="K34" s="152">
        <f t="shared" si="5"/>
        <v>26820</v>
      </c>
      <c r="L34" s="152">
        <f t="shared" si="5"/>
        <v>35622</v>
      </c>
      <c r="M34" s="152">
        <f t="shared" si="5"/>
        <v>37121</v>
      </c>
      <c r="N34" s="152">
        <f t="shared" si="5"/>
        <v>37180</v>
      </c>
      <c r="O34" s="152">
        <f>O7+O13+O19+O26+O32</f>
        <v>38273</v>
      </c>
      <c r="P34" s="152">
        <f t="shared" ref="P34:T34" si="6">P7+P13+P19+P26+P32</f>
        <v>38227</v>
      </c>
      <c r="Q34" s="152">
        <f t="shared" si="6"/>
        <v>37047</v>
      </c>
      <c r="R34" s="152">
        <f t="shared" si="6"/>
        <v>37727</v>
      </c>
      <c r="S34" s="152">
        <f t="shared" si="6"/>
        <v>28579</v>
      </c>
      <c r="T34" s="152">
        <f t="shared" si="6"/>
        <v>39971.382257012396</v>
      </c>
    </row>
    <row r="35" spans="1:20" ht="15.75" thickTop="1">
      <c r="A35" s="140"/>
      <c r="B35" s="140"/>
      <c r="C35" s="140"/>
      <c r="D35" s="140"/>
      <c r="E35" s="140"/>
      <c r="F35" s="140"/>
      <c r="G35" s="140"/>
      <c r="H35" s="140"/>
      <c r="I35" s="140"/>
      <c r="J35" s="140"/>
      <c r="K35" s="140"/>
      <c r="L35" s="140"/>
      <c r="M35" s="140"/>
      <c r="N35" s="140"/>
      <c r="O35" s="140"/>
      <c r="P35" s="140"/>
      <c r="Q35" s="140"/>
      <c r="R35" s="140"/>
      <c r="S35" s="140"/>
      <c r="T35" s="140">
        <f>T34/R34-1</f>
        <v>5.9490080234643417E-2</v>
      </c>
    </row>
    <row r="36" spans="1:20">
      <c r="A36" s="141" t="s">
        <v>208</v>
      </c>
      <c r="B36" s="141"/>
      <c r="C36" s="141"/>
      <c r="D36" s="141"/>
      <c r="E36" s="142"/>
      <c r="F36" s="142"/>
      <c r="G36" s="142"/>
      <c r="H36" s="142"/>
      <c r="I36" s="142"/>
      <c r="J36" s="142"/>
      <c r="K36" s="142"/>
      <c r="L36" s="142"/>
      <c r="M36" s="142"/>
      <c r="N36" s="142"/>
      <c r="O36" s="142"/>
      <c r="P36" s="142"/>
      <c r="Q36" s="142"/>
      <c r="R36" s="142"/>
      <c r="S36" s="142"/>
      <c r="T36" s="140"/>
    </row>
    <row r="37" spans="1:20">
      <c r="A37" s="140" t="s">
        <v>198</v>
      </c>
      <c r="B37" s="144"/>
      <c r="C37" s="144"/>
      <c r="D37" s="144"/>
      <c r="E37" s="144"/>
      <c r="F37" s="144"/>
      <c r="G37" s="144"/>
      <c r="H37" s="144"/>
      <c r="I37" s="144"/>
      <c r="J37" s="144"/>
      <c r="K37" s="144"/>
      <c r="L37" s="144"/>
      <c r="M37" s="144"/>
      <c r="N37" s="144"/>
      <c r="O37" s="144"/>
      <c r="P37" s="144">
        <v>1072</v>
      </c>
      <c r="Q37" s="144">
        <v>1468</v>
      </c>
      <c r="R37" s="144">
        <v>1901</v>
      </c>
      <c r="S37" s="144">
        <v>1844</v>
      </c>
      <c r="T37" s="140"/>
    </row>
    <row r="38" spans="1:20">
      <c r="A38" s="140" t="s">
        <v>209</v>
      </c>
      <c r="B38" s="144"/>
      <c r="C38" s="144"/>
      <c r="D38" s="144"/>
      <c r="E38" s="144"/>
      <c r="F38" s="144"/>
      <c r="G38" s="144"/>
      <c r="H38" s="144"/>
      <c r="I38" s="144"/>
      <c r="J38" s="144"/>
      <c r="K38" s="144"/>
      <c r="L38" s="144"/>
      <c r="M38" s="144"/>
      <c r="N38" s="144"/>
      <c r="O38" s="144"/>
      <c r="P38" s="144">
        <v>1130</v>
      </c>
      <c r="Q38" s="144">
        <v>1077</v>
      </c>
      <c r="R38" s="144">
        <v>984</v>
      </c>
      <c r="S38" s="144">
        <v>686</v>
      </c>
      <c r="T38" s="140"/>
    </row>
    <row r="39" spans="1:20">
      <c r="A39" s="140" t="s">
        <v>210</v>
      </c>
      <c r="B39" s="144"/>
      <c r="C39" s="144"/>
      <c r="D39" s="144"/>
      <c r="E39" s="144"/>
      <c r="F39" s="144"/>
      <c r="G39" s="144"/>
      <c r="H39" s="144"/>
      <c r="I39" s="144"/>
      <c r="J39" s="144"/>
      <c r="K39" s="144"/>
      <c r="L39" s="144"/>
      <c r="M39" s="144"/>
      <c r="N39" s="144"/>
      <c r="O39" s="144"/>
      <c r="P39" s="144">
        <v>6398</v>
      </c>
      <c r="Q39" s="144">
        <v>6570</v>
      </c>
      <c r="R39" s="144">
        <v>6886</v>
      </c>
      <c r="S39" s="144">
        <v>5196</v>
      </c>
      <c r="T39" s="140"/>
    </row>
    <row r="40" spans="1:20">
      <c r="A40" s="140" t="s">
        <v>211</v>
      </c>
      <c r="B40" s="144"/>
      <c r="C40" s="144"/>
      <c r="D40" s="144"/>
      <c r="E40" s="144"/>
      <c r="F40" s="144"/>
      <c r="G40" s="144"/>
      <c r="H40" s="144"/>
      <c r="I40" s="144"/>
      <c r="J40" s="144"/>
      <c r="K40" s="144"/>
      <c r="L40" s="144"/>
      <c r="M40" s="144"/>
      <c r="N40" s="144"/>
      <c r="O40" s="144"/>
      <c r="P40" s="144">
        <v>2249</v>
      </c>
      <c r="Q40" s="144">
        <v>2031</v>
      </c>
      <c r="R40" s="144">
        <v>1623</v>
      </c>
      <c r="S40" s="144">
        <v>1097</v>
      </c>
      <c r="T40" s="140"/>
    </row>
    <row r="41" spans="1:20">
      <c r="A41" s="140" t="s">
        <v>212</v>
      </c>
      <c r="B41" s="144"/>
      <c r="C41" s="144"/>
      <c r="D41" s="144"/>
      <c r="E41" s="144"/>
      <c r="F41" s="144"/>
      <c r="G41" s="144"/>
      <c r="H41" s="144"/>
      <c r="I41" s="144"/>
      <c r="J41" s="144"/>
      <c r="K41" s="144"/>
      <c r="L41" s="144"/>
      <c r="M41" s="144"/>
      <c r="N41" s="144"/>
      <c r="O41" s="144"/>
      <c r="P41" s="144">
        <v>885</v>
      </c>
      <c r="Q41" s="144">
        <v>867</v>
      </c>
      <c r="R41" s="144">
        <v>820</v>
      </c>
      <c r="S41" s="144">
        <v>479</v>
      </c>
      <c r="T41" s="140"/>
    </row>
    <row r="42" spans="1:20">
      <c r="A42" s="140" t="s">
        <v>213</v>
      </c>
      <c r="B42" s="144"/>
      <c r="C42" s="144"/>
      <c r="D42" s="144"/>
      <c r="E42" s="144"/>
      <c r="F42" s="144"/>
      <c r="G42" s="144"/>
      <c r="H42" s="144"/>
      <c r="I42" s="144"/>
      <c r="J42" s="144"/>
      <c r="K42" s="144"/>
      <c r="L42" s="144"/>
      <c r="M42" s="144"/>
      <c r="N42" s="144"/>
      <c r="O42" s="144"/>
      <c r="P42" s="144">
        <v>2810</v>
      </c>
      <c r="Q42" s="144">
        <v>2634</v>
      </c>
      <c r="R42" s="144">
        <v>2668</v>
      </c>
      <c r="S42" s="144">
        <v>2023</v>
      </c>
      <c r="T42" s="140"/>
    </row>
    <row r="43" spans="1:20">
      <c r="A43" s="140"/>
      <c r="B43" s="140"/>
      <c r="C43" s="140"/>
      <c r="D43" s="140"/>
      <c r="E43" s="144"/>
      <c r="F43" s="144"/>
      <c r="G43" s="144"/>
      <c r="H43" s="144"/>
      <c r="I43" s="144"/>
      <c r="J43" s="144"/>
      <c r="K43" s="144"/>
      <c r="L43" s="144"/>
      <c r="M43" s="144"/>
      <c r="N43" s="149"/>
      <c r="O43" s="144"/>
      <c r="P43" s="144"/>
      <c r="Q43" s="140"/>
      <c r="R43" s="140"/>
      <c r="S43" s="140"/>
      <c r="T43" s="140"/>
    </row>
    <row r="44" spans="1:20">
      <c r="A44" s="140" t="s">
        <v>214</v>
      </c>
      <c r="B44" s="140"/>
      <c r="C44" s="140"/>
      <c r="D44" s="140"/>
      <c r="E44" s="144"/>
      <c r="F44" s="144"/>
      <c r="G44" s="144"/>
      <c r="H44" s="144"/>
      <c r="I44" s="144"/>
      <c r="J44" s="144"/>
      <c r="K44" s="144"/>
      <c r="L44" s="144"/>
      <c r="M44" s="144"/>
      <c r="N44" s="153">
        <f>N13/N20</f>
        <v>1.6368194842406876E-2</v>
      </c>
      <c r="O44" s="153">
        <f t="shared" ref="O44:S44" si="7">O13/O20</f>
        <v>5.4008698928045482E-2</v>
      </c>
      <c r="P44" s="153">
        <f t="shared" si="7"/>
        <v>7.1009329940627655E-2</v>
      </c>
      <c r="Q44" s="153">
        <f t="shared" si="7"/>
        <v>9.8447740600206973E-2</v>
      </c>
      <c r="R44" s="153">
        <f t="shared" si="7"/>
        <v>0.15130555647483204</v>
      </c>
      <c r="S44" s="153">
        <f t="shared" si="7"/>
        <v>0.19629150495903408</v>
      </c>
      <c r="T44" s="140"/>
    </row>
    <row r="45" spans="1:20">
      <c r="A45" s="140"/>
      <c r="B45" s="140"/>
      <c r="C45" s="140"/>
      <c r="D45" s="140"/>
      <c r="E45" s="144"/>
      <c r="F45" s="144"/>
      <c r="G45" s="144"/>
      <c r="H45" s="144"/>
      <c r="I45" s="144"/>
      <c r="J45" s="144"/>
      <c r="K45" s="144"/>
      <c r="L45" s="144"/>
      <c r="M45" s="144"/>
      <c r="N45" s="149"/>
      <c r="O45" s="144"/>
      <c r="P45" s="144"/>
      <c r="Q45" s="140"/>
      <c r="R45" s="140"/>
      <c r="S45" s="140"/>
      <c r="T45" s="140"/>
    </row>
    <row r="46" spans="1:20">
      <c r="A46" s="140" t="s">
        <v>215</v>
      </c>
      <c r="B46" s="140"/>
      <c r="C46" s="140"/>
      <c r="D46" s="140"/>
      <c r="E46" s="144"/>
      <c r="F46" s="144"/>
      <c r="G46" s="144"/>
      <c r="H46" s="144"/>
      <c r="I46" s="144"/>
      <c r="J46" s="144"/>
      <c r="K46" s="144"/>
      <c r="L46" s="144"/>
      <c r="M46" s="144"/>
      <c r="N46" s="149">
        <f>N44*N39+N37</f>
        <v>0</v>
      </c>
      <c r="O46" s="149">
        <f t="shared" ref="O46:S46" si="8">O44*O39+O37</f>
        <v>0</v>
      </c>
      <c r="P46" s="149">
        <f t="shared" si="8"/>
        <v>1526.3176929601357</v>
      </c>
      <c r="Q46" s="149">
        <f t="shared" si="8"/>
        <v>2114.8016557433598</v>
      </c>
      <c r="R46" s="149">
        <f t="shared" si="8"/>
        <v>2942.8900618856933</v>
      </c>
      <c r="S46" s="149">
        <f t="shared" si="8"/>
        <v>2863.9306597671412</v>
      </c>
      <c r="T46" s="140"/>
    </row>
    <row r="47" spans="1:20">
      <c r="A47" s="140" t="s">
        <v>216</v>
      </c>
      <c r="B47" s="140"/>
      <c r="C47" s="140"/>
      <c r="D47" s="140"/>
      <c r="E47" s="144"/>
      <c r="F47" s="144"/>
      <c r="G47" s="144"/>
      <c r="H47" s="144"/>
      <c r="I47" s="144"/>
      <c r="J47" s="144"/>
      <c r="K47" s="144"/>
      <c r="L47" s="144"/>
      <c r="M47" s="144"/>
      <c r="N47" s="149">
        <f>(1-N44)*N39+N38</f>
        <v>0</v>
      </c>
      <c r="O47" s="149">
        <f t="shared" ref="O47:S47" si="9">(1-O44)*O39+O38</f>
        <v>0</v>
      </c>
      <c r="P47" s="149">
        <f t="shared" si="9"/>
        <v>7073.6823070398641</v>
      </c>
      <c r="Q47" s="149">
        <f t="shared" si="9"/>
        <v>7000.1983442566398</v>
      </c>
      <c r="R47" s="149">
        <f t="shared" si="9"/>
        <v>6828.1099381143067</v>
      </c>
      <c r="S47" s="149">
        <f t="shared" si="9"/>
        <v>4862.0693402328588</v>
      </c>
      <c r="T47" s="140"/>
    </row>
    <row r="48" spans="1:20">
      <c r="A48" s="140" t="s">
        <v>217</v>
      </c>
      <c r="B48" s="140"/>
      <c r="C48" s="140"/>
      <c r="D48" s="140"/>
      <c r="E48" s="144"/>
      <c r="F48" s="144"/>
      <c r="G48" s="144"/>
      <c r="H48" s="144"/>
      <c r="I48" s="144"/>
      <c r="J48" s="144"/>
      <c r="K48" s="144"/>
      <c r="L48" s="144"/>
      <c r="M48" s="144"/>
      <c r="N48" s="149"/>
      <c r="O48" s="144"/>
      <c r="P48" s="144">
        <f>P13-P46</f>
        <v>566.68230703986433</v>
      </c>
      <c r="Q48" s="144">
        <f t="shared" ref="Q48:S48" si="10">Q13-Q46</f>
        <v>739.19834425664021</v>
      </c>
      <c r="R48" s="144">
        <f t="shared" si="10"/>
        <v>1629.1099381143067</v>
      </c>
      <c r="S48" s="144">
        <f t="shared" si="10"/>
        <v>1688.0693402328588</v>
      </c>
      <c r="T48" s="140"/>
    </row>
    <row r="49" spans="1:24">
      <c r="A49" s="140" t="s">
        <v>218</v>
      </c>
      <c r="B49" s="140"/>
      <c r="C49" s="140"/>
      <c r="D49" s="140"/>
      <c r="E49" s="144"/>
      <c r="F49" s="144"/>
      <c r="G49" s="144"/>
      <c r="H49" s="144"/>
      <c r="I49" s="144"/>
      <c r="J49" s="144"/>
      <c r="K49" s="144"/>
      <c r="L49" s="144"/>
      <c r="M49" s="144"/>
      <c r="N49" s="149"/>
      <c r="O49" s="144"/>
      <c r="P49" s="148">
        <f>P48/P13</f>
        <v>0.27075122171039862</v>
      </c>
      <c r="Q49" s="148">
        <f t="shared" ref="Q49:S49" si="11">Q48/Q13</f>
        <v>0.25900432524759642</v>
      </c>
      <c r="R49" s="148">
        <f t="shared" si="11"/>
        <v>0.35632325855518521</v>
      </c>
      <c r="S49" s="148">
        <f t="shared" si="11"/>
        <v>0.37084124346064562</v>
      </c>
      <c r="T49" s="140"/>
      <c r="U49" s="140"/>
      <c r="V49" s="140"/>
      <c r="W49" s="140"/>
      <c r="X49" s="140"/>
    </row>
    <row r="50" spans="1:24">
      <c r="A50" s="140" t="s">
        <v>219</v>
      </c>
      <c r="B50" s="140"/>
      <c r="C50" s="140"/>
      <c r="D50" s="140"/>
      <c r="E50" s="144"/>
      <c r="F50" s="144"/>
      <c r="G50" s="144"/>
      <c r="H50" s="144"/>
      <c r="I50" s="144"/>
      <c r="J50" s="144"/>
      <c r="K50" s="144"/>
      <c r="L50" s="144"/>
      <c r="M50" s="144"/>
      <c r="N50" s="149"/>
      <c r="O50" s="144"/>
      <c r="P50" s="144">
        <f>(P20-P13)-P47</f>
        <v>20308.317692960136</v>
      </c>
      <c r="Q50" s="144">
        <f t="shared" ref="Q50:S50" si="12">(Q20-Q13)-Q47</f>
        <v>19135.801655743358</v>
      </c>
      <c r="R50" s="144">
        <f t="shared" si="12"/>
        <v>18816.890061885693</v>
      </c>
      <c r="S50" s="144">
        <f t="shared" si="12"/>
        <v>13775.930659767142</v>
      </c>
      <c r="T50" s="140"/>
      <c r="U50" s="140"/>
      <c r="V50" s="140"/>
      <c r="W50" s="140"/>
      <c r="X50" s="140"/>
    </row>
    <row r="51" spans="1:24">
      <c r="A51" s="140" t="s">
        <v>220</v>
      </c>
      <c r="B51" s="140"/>
      <c r="C51" s="140"/>
      <c r="D51" s="140"/>
      <c r="E51" s="144"/>
      <c r="F51" s="144"/>
      <c r="G51" s="144"/>
      <c r="H51" s="144"/>
      <c r="I51" s="144"/>
      <c r="J51" s="144"/>
      <c r="K51" s="144"/>
      <c r="L51" s="144"/>
      <c r="M51" s="144"/>
      <c r="N51" s="149"/>
      <c r="O51" s="144"/>
      <c r="P51" s="148">
        <f>P50/SUM(P7,P19)</f>
        <v>0.741666704147255</v>
      </c>
      <c r="Q51" s="148">
        <f t="shared" ref="Q51:S51" si="13">Q50/SUM(Q7,Q19)</f>
        <v>0.73216259778632375</v>
      </c>
      <c r="R51" s="148">
        <f t="shared" si="13"/>
        <v>0.73374498194134108</v>
      </c>
      <c r="S51" s="148">
        <f t="shared" si="13"/>
        <v>0.73913137996389855</v>
      </c>
      <c r="T51" s="140"/>
      <c r="U51" s="140"/>
      <c r="V51" s="140"/>
      <c r="W51" s="140"/>
      <c r="X51" s="140"/>
    </row>
    <row r="52" spans="1:24">
      <c r="A52" s="140"/>
      <c r="B52" s="140"/>
      <c r="C52" s="140"/>
      <c r="D52" s="140"/>
      <c r="E52" s="144"/>
      <c r="F52" s="144"/>
      <c r="G52" s="144"/>
      <c r="H52" s="144"/>
      <c r="I52" s="144"/>
      <c r="J52" s="144"/>
      <c r="K52" s="144"/>
      <c r="L52" s="144"/>
      <c r="M52" s="144"/>
      <c r="N52" s="149"/>
      <c r="O52" s="144"/>
      <c r="P52" s="144"/>
      <c r="Q52" s="140"/>
      <c r="R52" s="140"/>
      <c r="S52" s="140"/>
      <c r="T52" s="140"/>
      <c r="U52" s="140"/>
      <c r="V52" s="140"/>
      <c r="W52" s="140"/>
      <c r="X52" s="140"/>
    </row>
    <row r="53" spans="1:24">
      <c r="A53" s="141" t="s">
        <v>221</v>
      </c>
      <c r="B53" s="141"/>
      <c r="C53" s="141"/>
      <c r="D53" s="141"/>
      <c r="E53" s="142"/>
      <c r="F53" s="142"/>
      <c r="G53" s="142"/>
      <c r="H53" s="142"/>
      <c r="I53" s="142"/>
      <c r="J53" s="142"/>
      <c r="K53" s="142"/>
      <c r="L53" s="142"/>
      <c r="M53" s="142"/>
      <c r="N53" s="142"/>
      <c r="O53" s="142"/>
      <c r="P53" s="142"/>
      <c r="Q53" s="142"/>
      <c r="R53" s="142"/>
      <c r="S53" s="142"/>
      <c r="T53" s="140"/>
      <c r="U53" s="140"/>
      <c r="V53" s="140"/>
      <c r="W53" s="140"/>
      <c r="X53" s="140"/>
    </row>
    <row r="54" spans="1:24">
      <c r="A54" s="140" t="s">
        <v>222</v>
      </c>
      <c r="B54" s="140"/>
      <c r="C54" s="148"/>
      <c r="D54" s="148"/>
      <c r="E54" s="148"/>
      <c r="F54" s="148"/>
      <c r="G54" s="148"/>
      <c r="H54" s="148"/>
      <c r="I54" s="148"/>
      <c r="J54" s="148"/>
      <c r="K54" s="148"/>
      <c r="L54" s="148"/>
      <c r="M54" s="148"/>
      <c r="N54" s="148"/>
      <c r="O54" s="148">
        <f>O13/N13-1</f>
        <v>2.4507658643326038</v>
      </c>
      <c r="P54" s="148">
        <f t="shared" ref="P54:R54" si="14">P13/O13-1</f>
        <v>0.32720355104629051</v>
      </c>
      <c r="Q54" s="148">
        <f t="shared" si="14"/>
        <v>0.36359292881032013</v>
      </c>
      <c r="R54" s="148">
        <f t="shared" si="14"/>
        <v>0.60196215837421163</v>
      </c>
      <c r="S54" s="148">
        <f>T13/R13-1</f>
        <v>0.42232220972378465</v>
      </c>
      <c r="T54" s="140"/>
      <c r="U54" s="140"/>
      <c r="V54" s="140"/>
      <c r="W54" s="140"/>
      <c r="X54" s="140"/>
    </row>
    <row r="55" spans="1:24">
      <c r="A55" s="140" t="s">
        <v>223</v>
      </c>
      <c r="B55" s="153"/>
      <c r="C55" s="153">
        <f t="shared" ref="C55:M55" si="15">C7/B7-1</f>
        <v>-0.25366475462077753</v>
      </c>
      <c r="D55" s="153">
        <f t="shared" si="15"/>
        <v>-6.9171648163962374E-2</v>
      </c>
      <c r="E55" s="153">
        <f t="shared" si="15"/>
        <v>8.0428134556574937E-2</v>
      </c>
      <c r="F55" s="153">
        <f t="shared" si="15"/>
        <v>0.15539201811491643</v>
      </c>
      <c r="G55" s="153">
        <f t="shared" si="15"/>
        <v>0.19965703086722186</v>
      </c>
      <c r="H55" s="153">
        <f t="shared" si="15"/>
        <v>0.19950990402287117</v>
      </c>
      <c r="I55" s="153">
        <f t="shared" si="15"/>
        <v>0.27698331630915907</v>
      </c>
      <c r="J55" s="153">
        <f t="shared" si="15"/>
        <v>-5.1859752033062256E-2</v>
      </c>
      <c r="K55" s="153">
        <f t="shared" si="15"/>
        <v>5.9195725534308297E-2</v>
      </c>
      <c r="L55" s="153">
        <f t="shared" si="15"/>
        <v>0.22593920084959507</v>
      </c>
      <c r="M55" s="153">
        <f t="shared" si="15"/>
        <v>7.2658364916080131E-2</v>
      </c>
      <c r="N55" s="153">
        <f>N7/M7-1</f>
        <v>4.1893801736321512E-2</v>
      </c>
      <c r="O55" s="153">
        <f t="shared" ref="O55:R55" si="16">O7/N7-1</f>
        <v>-8.7685301811839977E-2</v>
      </c>
      <c r="P55" s="153">
        <f t="shared" si="16"/>
        <v>-9.3564146134239579E-2</v>
      </c>
      <c r="Q55" s="153">
        <f t="shared" si="16"/>
        <v>-0.1477445811364968</v>
      </c>
      <c r="R55" s="153">
        <f t="shared" si="16"/>
        <v>-0.117816882045642</v>
      </c>
      <c r="S55" s="148">
        <f>T7/R7-1</f>
        <v>-3.71928730975013E-2</v>
      </c>
      <c r="T55" s="140"/>
      <c r="U55" s="140"/>
      <c r="V55" s="140"/>
      <c r="W55" s="140"/>
      <c r="X55" s="140"/>
    </row>
    <row r="56" spans="1:24">
      <c r="A56" s="140" t="s">
        <v>224</v>
      </c>
      <c r="B56" s="140"/>
      <c r="C56" s="148">
        <f>C19/B19-1</f>
        <v>7.2402302332626567E-2</v>
      </c>
      <c r="D56" s="148">
        <f t="shared" ref="D56:R56" si="17">D19/C19-1</f>
        <v>0.10988700564971743</v>
      </c>
      <c r="E56" s="148">
        <f t="shared" si="17"/>
        <v>0.15271061338763037</v>
      </c>
      <c r="F56" s="148">
        <f t="shared" si="17"/>
        <v>0.2475160079487746</v>
      </c>
      <c r="G56" s="148">
        <f t="shared" si="17"/>
        <v>0.24371681415929203</v>
      </c>
      <c r="H56" s="148">
        <f t="shared" si="17"/>
        <v>0.21545467482567249</v>
      </c>
      <c r="I56" s="148">
        <f t="shared" si="17"/>
        <v>0.23018381922491504</v>
      </c>
      <c r="J56" s="148">
        <f t="shared" si="17"/>
        <v>0.14181022175692393</v>
      </c>
      <c r="K56" s="148">
        <f t="shared" si="17"/>
        <v>9.1272818204551243E-2</v>
      </c>
      <c r="L56" s="148">
        <f t="shared" si="17"/>
        <v>0.13015582034830442</v>
      </c>
      <c r="M56" s="148">
        <f t="shared" si="17"/>
        <v>9.5566369288996977E-2</v>
      </c>
      <c r="N56" s="148">
        <f t="shared" si="17"/>
        <v>5.7495373226403412E-2</v>
      </c>
      <c r="O56" s="148">
        <f t="shared" si="17"/>
        <v>6.2069770155174453E-2</v>
      </c>
      <c r="P56" s="148">
        <f t="shared" si="17"/>
        <v>3.5208173129737341E-2</v>
      </c>
      <c r="Q56" s="148">
        <f t="shared" si="17"/>
        <v>7.9588263384100522E-4</v>
      </c>
      <c r="R56" s="148">
        <f t="shared" si="17"/>
        <v>1.940409288516598E-2</v>
      </c>
      <c r="S56" s="148">
        <f>T19/R19-1</f>
        <v>3.5365092573330648E-2</v>
      </c>
      <c r="T56" s="140"/>
      <c r="U56" s="140"/>
      <c r="V56" s="140"/>
      <c r="W56" s="140"/>
      <c r="X56" s="140"/>
    </row>
    <row r="57" spans="1:24">
      <c r="A57" s="140" t="s">
        <v>225</v>
      </c>
      <c r="B57" s="140"/>
      <c r="C57" s="140"/>
      <c r="D57" s="140"/>
      <c r="E57" s="144"/>
      <c r="F57" s="144"/>
      <c r="G57" s="144"/>
      <c r="H57" s="144"/>
      <c r="I57" s="144"/>
      <c r="J57" s="144"/>
      <c r="K57" s="144"/>
      <c r="L57" s="148">
        <f>L26/K26-1</f>
        <v>2.0323144104803492</v>
      </c>
      <c r="M57" s="148">
        <f t="shared" ref="M57:R57" si="18">M26/L26-1</f>
        <v>-9.2453917050691281E-2</v>
      </c>
      <c r="N57" s="148">
        <f t="shared" si="18"/>
        <v>-0.15169787369089183</v>
      </c>
      <c r="O57" s="148">
        <f t="shared" si="18"/>
        <v>5.050505050504972E-3</v>
      </c>
      <c r="P57" s="148">
        <f t="shared" si="18"/>
        <v>-3.1267448352875538E-2</v>
      </c>
      <c r="Q57" s="148">
        <f t="shared" si="18"/>
        <v>-0.1029779058597502</v>
      </c>
      <c r="R57" s="148">
        <f t="shared" si="18"/>
        <v>-0.11073034911115875</v>
      </c>
      <c r="S57" s="148">
        <f>T26/R26-1</f>
        <v>-5.0795787473275844E-2</v>
      </c>
      <c r="T57" s="140"/>
      <c r="U57" s="140"/>
      <c r="V57" s="140"/>
      <c r="W57" s="140"/>
      <c r="X57" s="140"/>
    </row>
    <row r="58" spans="1:24">
      <c r="A58" s="140" t="s">
        <v>226</v>
      </c>
      <c r="B58" s="140"/>
      <c r="C58" s="148">
        <f t="shared" ref="C58:K58" si="19">C32/B32-1</f>
        <v>-0.11276667795462236</v>
      </c>
      <c r="D58" s="148">
        <f t="shared" si="19"/>
        <v>-0.13129770992366407</v>
      </c>
      <c r="E58" s="148">
        <f t="shared" si="19"/>
        <v>-7.9964850615114269E-2</v>
      </c>
      <c r="F58" s="148">
        <f t="shared" si="19"/>
        <v>0.13992359121298947</v>
      </c>
      <c r="G58" s="148">
        <f t="shared" si="19"/>
        <v>0.19271051529116034</v>
      </c>
      <c r="H58" s="148">
        <f t="shared" si="19"/>
        <v>0.3322795925535651</v>
      </c>
      <c r="I58" s="148">
        <f t="shared" si="19"/>
        <v>0.21302399156340623</v>
      </c>
      <c r="J58" s="148">
        <f t="shared" si="19"/>
        <v>-4.6728971962616828E-2</v>
      </c>
      <c r="K58" s="148">
        <f t="shared" si="19"/>
        <v>-0.1096671226630187</v>
      </c>
      <c r="L58" s="148">
        <f>L32/K32-1</f>
        <v>0.19001280409731125</v>
      </c>
      <c r="M58" s="148">
        <f t="shared" ref="M58:R58" si="20">M32/L32-1</f>
        <v>1.2050785452980328E-2</v>
      </c>
      <c r="N58" s="148">
        <f t="shared" si="20"/>
        <v>-0.16776525621943439</v>
      </c>
      <c r="O58" s="148">
        <f t="shared" si="20"/>
        <v>-5.4420030659172225E-2</v>
      </c>
      <c r="P58" s="148">
        <f t="shared" si="20"/>
        <v>-4.1610375574169134E-2</v>
      </c>
      <c r="Q58" s="148">
        <f t="shared" si="20"/>
        <v>-4.4826614040033852E-2</v>
      </c>
      <c r="R58" s="148">
        <f t="shared" si="20"/>
        <v>-8.8547815820543274E-3</v>
      </c>
      <c r="S58" s="148">
        <f>T32/R32-1</f>
        <v>2.4745649318332008E-2</v>
      </c>
      <c r="T58" s="140"/>
      <c r="U58" s="140"/>
      <c r="V58" s="140"/>
      <c r="W58" s="140"/>
      <c r="X58" s="140"/>
    </row>
    <row r="59" spans="1:24">
      <c r="A59" s="140"/>
      <c r="B59" s="140"/>
      <c r="C59" s="140"/>
      <c r="D59" s="140"/>
      <c r="E59" s="144"/>
      <c r="F59" s="144"/>
      <c r="G59" s="144"/>
      <c r="H59" s="144"/>
      <c r="I59" s="144"/>
      <c r="J59" s="144"/>
      <c r="K59" s="144"/>
      <c r="L59" s="144"/>
      <c r="M59" s="144"/>
      <c r="N59" s="149"/>
      <c r="O59" s="144"/>
      <c r="P59" s="144"/>
      <c r="Q59" s="140"/>
      <c r="R59" s="140"/>
      <c r="S59" s="140"/>
      <c r="T59" s="140"/>
      <c r="U59" s="140"/>
      <c r="V59" s="140"/>
      <c r="W59" s="140"/>
      <c r="X59" s="140"/>
    </row>
    <row r="60" spans="1:24">
      <c r="A60" s="141" t="s">
        <v>227</v>
      </c>
      <c r="B60" s="141"/>
      <c r="C60" s="141"/>
      <c r="D60" s="141"/>
      <c r="E60" s="142"/>
      <c r="F60" s="142"/>
      <c r="G60" s="142"/>
      <c r="H60" s="142"/>
      <c r="I60" s="142"/>
      <c r="J60" s="142"/>
      <c r="K60" s="142"/>
      <c r="L60" s="142"/>
      <c r="M60" s="142"/>
      <c r="N60" s="142"/>
      <c r="O60" s="142"/>
      <c r="P60" s="142"/>
      <c r="Q60" s="142"/>
      <c r="R60" s="142"/>
      <c r="S60" s="142"/>
      <c r="T60" s="140"/>
      <c r="U60" s="140"/>
      <c r="V60" s="140"/>
      <c r="W60" s="140"/>
      <c r="X60" s="140"/>
    </row>
    <row r="61" spans="1:24">
      <c r="A61" s="140" t="s">
        <v>198</v>
      </c>
      <c r="B61" s="140"/>
      <c r="C61" s="140"/>
      <c r="D61" s="140"/>
      <c r="E61" s="144"/>
      <c r="F61" s="144"/>
      <c r="G61" s="144"/>
      <c r="H61" s="144"/>
      <c r="I61" s="144"/>
      <c r="J61" s="144"/>
      <c r="K61" s="144"/>
      <c r="L61" s="144"/>
      <c r="M61" s="144"/>
      <c r="N61" s="149"/>
      <c r="O61" s="144"/>
      <c r="P61" s="144"/>
      <c r="Q61" s="140"/>
      <c r="R61" s="140"/>
      <c r="S61" s="140"/>
      <c r="T61" s="154">
        <v>0.2</v>
      </c>
      <c r="U61" s="154">
        <v>0.2</v>
      </c>
      <c r="V61" s="154">
        <v>0.2</v>
      </c>
      <c r="W61" s="154">
        <v>0.15</v>
      </c>
      <c r="X61" s="154">
        <v>0.15</v>
      </c>
    </row>
    <row r="62" spans="1:24">
      <c r="A62" s="140" t="s">
        <v>228</v>
      </c>
      <c r="B62" s="140"/>
      <c r="C62" s="140"/>
      <c r="D62" s="140"/>
      <c r="E62" s="144"/>
      <c r="F62" s="144"/>
      <c r="G62" s="144"/>
      <c r="H62" s="144"/>
      <c r="I62" s="144"/>
      <c r="J62" s="144"/>
      <c r="K62" s="144"/>
      <c r="L62" s="144"/>
      <c r="M62" s="144"/>
      <c r="N62" s="149"/>
      <c r="O62" s="144"/>
      <c r="P62" s="144"/>
      <c r="Q62" s="140"/>
      <c r="R62" s="140"/>
      <c r="S62" s="140"/>
      <c r="T62" s="154">
        <v>-0.05</v>
      </c>
      <c r="U62" s="154">
        <v>-0.05</v>
      </c>
      <c r="V62" s="154">
        <v>-0.05</v>
      </c>
      <c r="W62" s="154">
        <v>-0.05</v>
      </c>
      <c r="X62" s="154">
        <v>-0.05</v>
      </c>
    </row>
    <row r="63" spans="1:24">
      <c r="A63" s="140" t="s">
        <v>229</v>
      </c>
      <c r="B63" s="140"/>
      <c r="C63" s="140"/>
      <c r="D63" s="140"/>
      <c r="E63" s="144"/>
      <c r="F63" s="144"/>
      <c r="G63" s="144"/>
      <c r="H63" s="144"/>
      <c r="I63" s="144"/>
      <c r="J63" s="144"/>
      <c r="K63" s="144"/>
      <c r="L63" s="144"/>
      <c r="M63" s="144"/>
      <c r="N63" s="149"/>
      <c r="O63" s="144"/>
      <c r="P63" s="144"/>
      <c r="Q63" s="140"/>
      <c r="R63" s="140"/>
      <c r="S63" s="140"/>
      <c r="T63" s="154">
        <v>0.05</v>
      </c>
      <c r="U63" s="154">
        <v>0.05</v>
      </c>
      <c r="V63" s="154">
        <v>0.05</v>
      </c>
      <c r="W63" s="154">
        <v>0.05</v>
      </c>
      <c r="X63" s="154">
        <v>0.05</v>
      </c>
    </row>
    <row r="64" spans="1:24">
      <c r="A64" s="140" t="s">
        <v>230</v>
      </c>
      <c r="B64" s="140"/>
      <c r="C64" s="140"/>
      <c r="D64" s="140"/>
      <c r="E64" s="144"/>
      <c r="F64" s="144"/>
      <c r="G64" s="144"/>
      <c r="H64" s="144"/>
      <c r="I64" s="144"/>
      <c r="J64" s="144"/>
      <c r="K64" s="144"/>
      <c r="L64" s="144"/>
      <c r="M64" s="144"/>
      <c r="N64" s="149"/>
      <c r="O64" s="144"/>
      <c r="P64" s="144"/>
      <c r="Q64" s="140"/>
      <c r="R64" s="140"/>
      <c r="S64" s="140"/>
      <c r="T64" s="154">
        <v>-0.05</v>
      </c>
      <c r="U64" s="154">
        <v>-0.05</v>
      </c>
      <c r="V64" s="154">
        <v>-0.05</v>
      </c>
      <c r="W64" s="154">
        <v>-0.05</v>
      </c>
      <c r="X64" s="154">
        <v>-0.05</v>
      </c>
    </row>
    <row r="65" spans="1:24">
      <c r="A65" s="140" t="s">
        <v>205</v>
      </c>
      <c r="B65" s="140"/>
      <c r="C65" s="140"/>
      <c r="D65" s="140"/>
      <c r="E65" s="144"/>
      <c r="F65" s="144"/>
      <c r="G65" s="144"/>
      <c r="H65" s="144"/>
      <c r="I65" s="144"/>
      <c r="J65" s="144"/>
      <c r="K65" s="144"/>
      <c r="L65" s="144"/>
      <c r="M65" s="144"/>
      <c r="N65" s="149"/>
      <c r="O65" s="144"/>
      <c r="P65" s="144"/>
      <c r="Q65" s="140"/>
      <c r="R65" s="140"/>
      <c r="S65" s="140"/>
      <c r="T65" s="154">
        <v>0.01</v>
      </c>
      <c r="U65" s="154">
        <v>0.01</v>
      </c>
      <c r="V65" s="154">
        <v>0.01</v>
      </c>
      <c r="W65" s="154">
        <v>0.01</v>
      </c>
      <c r="X65" s="154">
        <v>0.01</v>
      </c>
    </row>
    <row r="66" spans="1:24">
      <c r="A66" s="140"/>
      <c r="B66" s="140"/>
      <c r="C66" s="140"/>
      <c r="D66" s="140"/>
      <c r="E66" s="144"/>
      <c r="F66" s="144"/>
      <c r="G66" s="144"/>
      <c r="H66" s="144"/>
      <c r="I66" s="144"/>
      <c r="J66" s="144"/>
      <c r="K66" s="144"/>
      <c r="L66" s="144"/>
      <c r="M66" s="144"/>
      <c r="N66" s="149"/>
      <c r="O66" s="144"/>
      <c r="P66" s="144"/>
      <c r="Q66" s="140"/>
      <c r="R66" s="140"/>
      <c r="S66" s="140"/>
      <c r="T66" s="140"/>
      <c r="U66" s="140"/>
      <c r="V66" s="140"/>
      <c r="W66" s="140"/>
      <c r="X66" s="140"/>
    </row>
    <row r="67" spans="1:24">
      <c r="A67" s="140" t="s">
        <v>198</v>
      </c>
      <c r="B67" s="140"/>
      <c r="C67" s="140"/>
      <c r="D67" s="140"/>
      <c r="E67" s="144"/>
      <c r="F67" s="144"/>
      <c r="G67" s="144"/>
      <c r="H67" s="144"/>
      <c r="I67" s="144"/>
      <c r="J67" s="144"/>
      <c r="K67" s="144"/>
      <c r="L67" s="144"/>
      <c r="M67" s="144"/>
      <c r="N67" s="149"/>
      <c r="O67" s="144"/>
      <c r="P67" s="144"/>
      <c r="Q67" s="140"/>
      <c r="R67" s="140"/>
      <c r="S67" s="140"/>
      <c r="T67" s="155">
        <f>(1+T61)*T13</f>
        <v>7803.4285714285716</v>
      </c>
      <c r="U67" s="155">
        <f>T67*(1+U61)</f>
        <v>9364.1142857142859</v>
      </c>
      <c r="V67" s="155">
        <f t="shared" ref="V67:X67" si="21">U67*(1+V61)</f>
        <v>11236.937142857143</v>
      </c>
      <c r="W67" s="155">
        <f t="shared" si="21"/>
        <v>12922.477714285713</v>
      </c>
      <c r="X67" s="155">
        <f t="shared" si="21"/>
        <v>14860.849371428569</v>
      </c>
    </row>
    <row r="68" spans="1:24">
      <c r="A68" s="140" t="s">
        <v>228</v>
      </c>
      <c r="B68" s="140"/>
      <c r="C68" s="140"/>
      <c r="D68" s="140"/>
      <c r="E68" s="144"/>
      <c r="F68" s="144"/>
      <c r="G68" s="144"/>
      <c r="H68" s="144"/>
      <c r="I68" s="144"/>
      <c r="J68" s="144"/>
      <c r="K68" s="144"/>
      <c r="L68" s="144"/>
      <c r="M68" s="144"/>
      <c r="N68" s="149"/>
      <c r="O68" s="144"/>
      <c r="P68" s="144"/>
      <c r="Q68" s="140"/>
      <c r="R68" s="140"/>
      <c r="S68" s="140"/>
      <c r="T68" s="155">
        <f>(1+T62)*T7</f>
        <v>5869.416666666667</v>
      </c>
      <c r="U68" s="155">
        <f t="shared" ref="U68:X71" si="22">T68*(1+U62)</f>
        <v>5575.9458333333332</v>
      </c>
      <c r="V68" s="155">
        <f t="shared" si="22"/>
        <v>5297.1485416666665</v>
      </c>
      <c r="W68" s="155">
        <f t="shared" si="22"/>
        <v>5032.2911145833332</v>
      </c>
      <c r="X68" s="155">
        <f t="shared" si="22"/>
        <v>4780.6765588541666</v>
      </c>
    </row>
    <row r="69" spans="1:24">
      <c r="A69" s="140" t="s">
        <v>229</v>
      </c>
      <c r="B69" s="140"/>
      <c r="C69" s="140"/>
      <c r="D69" s="140"/>
      <c r="E69" s="144"/>
      <c r="F69" s="144"/>
      <c r="G69" s="144"/>
      <c r="H69" s="144"/>
      <c r="I69" s="144"/>
      <c r="J69" s="144"/>
      <c r="K69" s="144"/>
      <c r="L69" s="144"/>
      <c r="M69" s="144"/>
      <c r="N69" s="149"/>
      <c r="O69" s="144"/>
      <c r="P69" s="144"/>
      <c r="Q69" s="140"/>
      <c r="R69" s="140"/>
      <c r="S69" s="140"/>
      <c r="T69" s="155">
        <f>(1+T63)*T19</f>
        <v>20903.400000000001</v>
      </c>
      <c r="U69" s="155">
        <f t="shared" si="22"/>
        <v>21948.570000000003</v>
      </c>
      <c r="V69" s="155">
        <f t="shared" si="22"/>
        <v>23045.998500000005</v>
      </c>
      <c r="W69" s="155">
        <f t="shared" si="22"/>
        <v>24198.298425000008</v>
      </c>
      <c r="X69" s="155">
        <f t="shared" si="22"/>
        <v>25408.21334625001</v>
      </c>
    </row>
    <row r="70" spans="1:24">
      <c r="A70" s="140" t="s">
        <v>230</v>
      </c>
      <c r="B70" s="140"/>
      <c r="C70" s="140"/>
      <c r="D70" s="140"/>
      <c r="E70" s="144"/>
      <c r="F70" s="144"/>
      <c r="G70" s="144"/>
      <c r="H70" s="144"/>
      <c r="I70" s="144"/>
      <c r="J70" s="144"/>
      <c r="K70" s="144"/>
      <c r="L70" s="144"/>
      <c r="M70" s="144"/>
      <c r="N70" s="149"/>
      <c r="O70" s="144"/>
      <c r="P70" s="144"/>
      <c r="Q70" s="140"/>
      <c r="R70" s="140"/>
      <c r="S70" s="140"/>
      <c r="T70" s="155">
        <f>(1+T64)*T26</f>
        <v>3744.0410958904108</v>
      </c>
      <c r="U70" s="155">
        <f t="shared" si="22"/>
        <v>3556.83904109589</v>
      </c>
      <c r="V70" s="155">
        <f t="shared" si="22"/>
        <v>3378.9970890410955</v>
      </c>
      <c r="W70" s="155">
        <f t="shared" si="22"/>
        <v>3210.0472345890407</v>
      </c>
      <c r="X70" s="155">
        <f t="shared" si="22"/>
        <v>3049.5448728595884</v>
      </c>
    </row>
    <row r="71" spans="1:24">
      <c r="A71" s="140" t="s">
        <v>205</v>
      </c>
      <c r="B71" s="140"/>
      <c r="C71" s="140"/>
      <c r="D71" s="140"/>
      <c r="E71" s="144"/>
      <c r="F71" s="144"/>
      <c r="G71" s="144"/>
      <c r="H71" s="144"/>
      <c r="I71" s="144"/>
      <c r="J71" s="144"/>
      <c r="K71" s="144"/>
      <c r="L71" s="144"/>
      <c r="M71" s="144"/>
      <c r="N71" s="149"/>
      <c r="O71" s="144"/>
      <c r="P71" s="144"/>
      <c r="Q71" s="140"/>
      <c r="R71" s="140"/>
      <c r="S71" s="140"/>
      <c r="T71" s="156">
        <f>(1+T65)*T32</f>
        <v>3475.5068493150684</v>
      </c>
      <c r="U71" s="156">
        <f t="shared" si="22"/>
        <v>3510.2619178082191</v>
      </c>
      <c r="V71" s="156">
        <f t="shared" si="22"/>
        <v>3545.3645369863011</v>
      </c>
      <c r="W71" s="156">
        <f t="shared" si="22"/>
        <v>3580.818182356164</v>
      </c>
      <c r="X71" s="156">
        <f t="shared" si="22"/>
        <v>3616.6263641797259</v>
      </c>
    </row>
    <row r="72" spans="1:24" ht="15.75" thickBot="1">
      <c r="A72" s="140" t="s">
        <v>8</v>
      </c>
      <c r="B72" s="140"/>
      <c r="C72" s="140"/>
      <c r="D72" s="140"/>
      <c r="E72" s="144"/>
      <c r="F72" s="144"/>
      <c r="G72" s="144"/>
      <c r="H72" s="144"/>
      <c r="I72" s="144"/>
      <c r="J72" s="144"/>
      <c r="K72" s="144"/>
      <c r="L72" s="144"/>
      <c r="M72" s="144"/>
      <c r="N72" s="149"/>
      <c r="O72" s="144"/>
      <c r="P72" s="144"/>
      <c r="Q72" s="140"/>
      <c r="R72" s="140"/>
      <c r="S72" s="140"/>
      <c r="T72" s="147">
        <f>SUM(T67:T71)</f>
        <v>41795.793183300717</v>
      </c>
      <c r="U72" s="147">
        <f>SUM(U67:U71)</f>
        <v>43955.731077951728</v>
      </c>
      <c r="V72" s="147">
        <f t="shared" ref="V72:X72" si="23">SUM(V67:V71)</f>
        <v>46504.445810551217</v>
      </c>
      <c r="W72" s="147">
        <f t="shared" si="23"/>
        <v>48943.932670814254</v>
      </c>
      <c r="X72" s="147">
        <f t="shared" si="23"/>
        <v>51715.91051357206</v>
      </c>
    </row>
    <row r="73" spans="1:24" ht="15.75" thickBot="1">
      <c r="A73" s="140"/>
      <c r="B73" s="140"/>
      <c r="C73" s="140"/>
      <c r="D73" s="140"/>
      <c r="E73" s="144"/>
      <c r="F73" s="144"/>
      <c r="G73" s="144"/>
      <c r="H73" s="144"/>
      <c r="I73" s="144"/>
      <c r="J73" s="144"/>
      <c r="K73" s="144"/>
      <c r="L73" s="144"/>
      <c r="M73" s="144"/>
      <c r="N73" s="149"/>
      <c r="O73" s="144"/>
      <c r="P73" s="144"/>
      <c r="Q73" s="140"/>
      <c r="R73" s="140"/>
      <c r="S73" s="140"/>
      <c r="T73" s="157">
        <f>T72/T34-1</f>
        <v>4.5642928096844892E-2</v>
      </c>
      <c r="U73" s="158">
        <f>U72/T72-1</f>
        <v>5.1678356364199818E-2</v>
      </c>
      <c r="V73" s="158">
        <f t="shared" ref="V73:X73" si="24">V72/U72-1</f>
        <v>5.7983672893065163E-2</v>
      </c>
      <c r="W73" s="158">
        <f t="shared" si="24"/>
        <v>5.2457067657594836E-2</v>
      </c>
      <c r="X73" s="159">
        <f t="shared" si="24"/>
        <v>5.6635780810698089E-2</v>
      </c>
    </row>
    <row r="74" spans="1:24">
      <c r="A74" s="140"/>
      <c r="B74" s="140"/>
      <c r="C74" s="140"/>
      <c r="D74" s="140"/>
      <c r="E74" s="144"/>
      <c r="F74" s="144"/>
      <c r="G74" s="144"/>
      <c r="H74" s="144"/>
      <c r="I74" s="144"/>
      <c r="J74" s="144"/>
      <c r="K74" s="144"/>
      <c r="L74" s="144"/>
      <c r="M74" s="144"/>
      <c r="N74" s="149"/>
      <c r="O74" s="144"/>
      <c r="P74" s="144"/>
      <c r="Q74" s="140"/>
      <c r="R74" s="140"/>
      <c r="S74" s="140"/>
      <c r="T74" s="140"/>
      <c r="U74" s="140"/>
      <c r="V74" s="140"/>
      <c r="W74" s="140"/>
      <c r="X74" s="140"/>
    </row>
    <row r="75" spans="1:24">
      <c r="A75" s="141" t="s">
        <v>231</v>
      </c>
      <c r="B75" s="141"/>
      <c r="C75" s="141"/>
      <c r="D75" s="141"/>
      <c r="E75" s="142"/>
      <c r="F75" s="142"/>
      <c r="G75" s="142"/>
      <c r="H75" s="142"/>
      <c r="I75" s="142"/>
      <c r="J75" s="142"/>
      <c r="K75" s="142"/>
      <c r="L75" s="142"/>
      <c r="M75" s="142"/>
      <c r="N75" s="142"/>
      <c r="O75" s="142"/>
      <c r="P75" s="142"/>
      <c r="Q75" s="142"/>
      <c r="R75" s="142"/>
      <c r="S75" s="142"/>
      <c r="T75" s="140"/>
      <c r="U75" s="140"/>
      <c r="V75" s="140"/>
      <c r="W75" s="140"/>
      <c r="X75" s="140"/>
    </row>
    <row r="76" spans="1:24">
      <c r="A76" s="140" t="s">
        <v>198</v>
      </c>
      <c r="B76" s="140"/>
      <c r="C76" s="140"/>
      <c r="D76" s="140"/>
      <c r="E76" s="144"/>
      <c r="F76" s="144"/>
      <c r="G76" s="144"/>
      <c r="H76" s="144"/>
      <c r="I76" s="144"/>
      <c r="J76" s="144"/>
      <c r="K76" s="144"/>
      <c r="L76" s="144"/>
      <c r="M76" s="144"/>
      <c r="N76" s="149"/>
      <c r="O76" s="144"/>
      <c r="P76" s="144"/>
      <c r="Q76" s="140"/>
      <c r="R76" s="140"/>
      <c r="S76" s="140"/>
      <c r="T76" s="160">
        <v>0.2</v>
      </c>
      <c r="U76" s="160">
        <v>0.2</v>
      </c>
      <c r="V76" s="160">
        <v>0.15</v>
      </c>
      <c r="W76" s="160">
        <v>0.1</v>
      </c>
      <c r="X76" s="160">
        <v>0.1</v>
      </c>
    </row>
    <row r="77" spans="1:24">
      <c r="A77" s="140" t="s">
        <v>228</v>
      </c>
      <c r="B77" s="140"/>
      <c r="C77" s="140"/>
      <c r="D77" s="140"/>
      <c r="E77" s="144"/>
      <c r="F77" s="144"/>
      <c r="G77" s="144"/>
      <c r="H77" s="144"/>
      <c r="I77" s="144"/>
      <c r="J77" s="144"/>
      <c r="K77" s="144"/>
      <c r="L77" s="144"/>
      <c r="M77" s="144"/>
      <c r="N77" s="149"/>
      <c r="O77" s="144"/>
      <c r="P77" s="144"/>
      <c r="Q77" s="140"/>
      <c r="R77" s="140"/>
      <c r="S77" s="140"/>
      <c r="T77" s="160">
        <v>-0.1</v>
      </c>
      <c r="U77" s="160">
        <v>-0.1</v>
      </c>
      <c r="V77" s="160">
        <v>-0.1</v>
      </c>
      <c r="W77" s="160">
        <v>-0.1</v>
      </c>
      <c r="X77" s="160">
        <v>-0.1</v>
      </c>
    </row>
    <row r="78" spans="1:24">
      <c r="A78" s="140" t="s">
        <v>229</v>
      </c>
      <c r="B78" s="140"/>
      <c r="C78" s="140"/>
      <c r="D78" s="140"/>
      <c r="E78" s="144"/>
      <c r="F78" s="144"/>
      <c r="G78" s="144"/>
      <c r="H78" s="144"/>
      <c r="I78" s="144"/>
      <c r="J78" s="144"/>
      <c r="K78" s="144"/>
      <c r="L78" s="144"/>
      <c r="M78" s="144"/>
      <c r="N78" s="149"/>
      <c r="O78" s="144"/>
      <c r="P78" s="144"/>
      <c r="Q78" s="140"/>
      <c r="R78" s="140"/>
      <c r="S78" s="140"/>
      <c r="T78" s="160">
        <v>0.02</v>
      </c>
      <c r="U78" s="160">
        <v>0.02</v>
      </c>
      <c r="V78" s="160">
        <v>0.02</v>
      </c>
      <c r="W78" s="160">
        <v>0.02</v>
      </c>
      <c r="X78" s="160">
        <v>0.02</v>
      </c>
    </row>
    <row r="79" spans="1:24">
      <c r="A79" s="140" t="s">
        <v>230</v>
      </c>
      <c r="B79" s="140"/>
      <c r="C79" s="140"/>
      <c r="D79" s="140"/>
      <c r="E79" s="144"/>
      <c r="F79" s="144"/>
      <c r="G79" s="144"/>
      <c r="H79" s="144"/>
      <c r="I79" s="144"/>
      <c r="J79" s="144"/>
      <c r="K79" s="144"/>
      <c r="L79" s="144"/>
      <c r="M79" s="144"/>
      <c r="N79" s="149"/>
      <c r="O79" s="144"/>
      <c r="P79" s="144"/>
      <c r="Q79" s="140"/>
      <c r="R79" s="140"/>
      <c r="S79" s="140"/>
      <c r="T79" s="160">
        <v>-0.1</v>
      </c>
      <c r="U79" s="160">
        <v>-0.1</v>
      </c>
      <c r="V79" s="160">
        <v>-0.1</v>
      </c>
      <c r="W79" s="160">
        <v>-0.1</v>
      </c>
      <c r="X79" s="160">
        <v>-0.1</v>
      </c>
    </row>
    <row r="80" spans="1:24">
      <c r="A80" s="140" t="s">
        <v>205</v>
      </c>
      <c r="B80" s="140"/>
      <c r="C80" s="140"/>
      <c r="D80" s="140"/>
      <c r="E80" s="144"/>
      <c r="F80" s="144"/>
      <c r="G80" s="144"/>
      <c r="H80" s="144"/>
      <c r="I80" s="144"/>
      <c r="J80" s="144"/>
      <c r="K80" s="144"/>
      <c r="L80" s="144"/>
      <c r="M80" s="144"/>
      <c r="N80" s="149"/>
      <c r="O80" s="144"/>
      <c r="P80" s="144"/>
      <c r="Q80" s="140"/>
      <c r="R80" s="140"/>
      <c r="S80" s="140"/>
      <c r="T80" s="160">
        <v>-0.01</v>
      </c>
      <c r="U80" s="160">
        <v>-0.01</v>
      </c>
      <c r="V80" s="160">
        <v>-0.01</v>
      </c>
      <c r="W80" s="160">
        <v>-0.01</v>
      </c>
      <c r="X80" s="160">
        <v>-0.01</v>
      </c>
    </row>
    <row r="81" spans="1:24">
      <c r="A81" s="140"/>
      <c r="B81" s="140"/>
      <c r="C81" s="140"/>
      <c r="D81" s="140"/>
      <c r="E81" s="144"/>
      <c r="F81" s="144"/>
      <c r="G81" s="144"/>
      <c r="H81" s="144"/>
      <c r="I81" s="144"/>
      <c r="J81" s="144"/>
      <c r="K81" s="144"/>
      <c r="L81" s="144"/>
      <c r="M81" s="144"/>
      <c r="N81" s="149"/>
      <c r="O81" s="144"/>
      <c r="P81" s="144"/>
      <c r="Q81" s="140"/>
      <c r="R81" s="140"/>
      <c r="S81" s="140"/>
      <c r="T81" s="140"/>
      <c r="U81" s="140"/>
      <c r="V81" s="140"/>
      <c r="W81" s="140"/>
      <c r="X81" s="140"/>
    </row>
    <row r="82" spans="1:24">
      <c r="A82" s="140" t="s">
        <v>198</v>
      </c>
      <c r="B82" s="140"/>
      <c r="C82" s="140"/>
      <c r="D82" s="140"/>
      <c r="E82" s="144"/>
      <c r="F82" s="144"/>
      <c r="G82" s="144"/>
      <c r="H82" s="144"/>
      <c r="I82" s="144"/>
      <c r="J82" s="144"/>
      <c r="K82" s="144"/>
      <c r="L82" s="144"/>
      <c r="M82" s="144"/>
      <c r="N82" s="149"/>
      <c r="O82" s="144"/>
      <c r="P82" s="144"/>
      <c r="Q82" s="140"/>
      <c r="R82" s="140"/>
      <c r="S82" s="140"/>
      <c r="T82" s="161">
        <f>(1+T76)*T13</f>
        <v>7803.4285714285716</v>
      </c>
      <c r="U82" s="155">
        <f>T82*(1+U76)</f>
        <v>9364.1142857142859</v>
      </c>
      <c r="V82" s="155">
        <f t="shared" ref="V82:X82" si="25">U82*(1+V76)</f>
        <v>10768.731428571427</v>
      </c>
      <c r="W82" s="155">
        <f t="shared" si="25"/>
        <v>11845.604571428572</v>
      </c>
      <c r="X82" s="155">
        <f t="shared" si="25"/>
        <v>13030.16502857143</v>
      </c>
    </row>
    <row r="83" spans="1:24">
      <c r="A83" s="140" t="s">
        <v>228</v>
      </c>
      <c r="B83" s="140"/>
      <c r="C83" s="140"/>
      <c r="D83" s="140"/>
      <c r="E83" s="144"/>
      <c r="F83" s="144"/>
      <c r="G83" s="144"/>
      <c r="H83" s="144"/>
      <c r="I83" s="144"/>
      <c r="J83" s="144"/>
      <c r="K83" s="144"/>
      <c r="L83" s="144"/>
      <c r="M83" s="144"/>
      <c r="N83" s="149"/>
      <c r="O83" s="144"/>
      <c r="P83" s="144"/>
      <c r="Q83" s="140"/>
      <c r="R83" s="140"/>
      <c r="S83" s="140"/>
      <c r="T83" s="161">
        <f>(1+T77)*T7</f>
        <v>5560.5000000000009</v>
      </c>
      <c r="U83" s="155">
        <f t="shared" ref="U83:X86" si="26">T83*(1+U77)</f>
        <v>5004.4500000000007</v>
      </c>
      <c r="V83" s="155">
        <f t="shared" si="26"/>
        <v>4504.005000000001</v>
      </c>
      <c r="W83" s="155">
        <f t="shared" si="26"/>
        <v>4053.6045000000008</v>
      </c>
      <c r="X83" s="155">
        <f t="shared" si="26"/>
        <v>3648.2440500000007</v>
      </c>
    </row>
    <row r="84" spans="1:24">
      <c r="A84" s="140" t="s">
        <v>229</v>
      </c>
      <c r="B84" s="140"/>
      <c r="C84" s="140"/>
      <c r="D84" s="140"/>
      <c r="E84" s="144"/>
      <c r="F84" s="144"/>
      <c r="G84" s="144"/>
      <c r="H84" s="144"/>
      <c r="I84" s="144"/>
      <c r="J84" s="144"/>
      <c r="K84" s="144"/>
      <c r="L84" s="144"/>
      <c r="M84" s="144"/>
      <c r="N84" s="149"/>
      <c r="O84" s="144"/>
      <c r="P84" s="144"/>
      <c r="Q84" s="140"/>
      <c r="R84" s="140"/>
      <c r="S84" s="140"/>
      <c r="T84" s="161">
        <f>(1+T78)*T19</f>
        <v>20306.16</v>
      </c>
      <c r="U84" s="155">
        <f t="shared" si="26"/>
        <v>20712.283200000002</v>
      </c>
      <c r="V84" s="155">
        <f t="shared" si="26"/>
        <v>21126.528864000004</v>
      </c>
      <c r="W84" s="155">
        <f t="shared" si="26"/>
        <v>21549.059441280006</v>
      </c>
      <c r="X84" s="155">
        <f t="shared" si="26"/>
        <v>21980.040630105606</v>
      </c>
    </row>
    <row r="85" spans="1:24">
      <c r="A85" s="140" t="s">
        <v>230</v>
      </c>
      <c r="B85" s="140"/>
      <c r="C85" s="140"/>
      <c r="D85" s="140"/>
      <c r="E85" s="144"/>
      <c r="F85" s="144"/>
      <c r="G85" s="144"/>
      <c r="H85" s="144"/>
      <c r="I85" s="144"/>
      <c r="J85" s="144"/>
      <c r="K85" s="144"/>
      <c r="L85" s="144"/>
      <c r="M85" s="144"/>
      <c r="N85" s="149"/>
      <c r="O85" s="144"/>
      <c r="P85" s="144"/>
      <c r="Q85" s="140"/>
      <c r="R85" s="140"/>
      <c r="S85" s="140"/>
      <c r="T85" s="161">
        <f>(1+T79)*T26</f>
        <v>3546.9863013698632</v>
      </c>
      <c r="U85" s="155">
        <f t="shared" si="26"/>
        <v>3192.2876712328771</v>
      </c>
      <c r="V85" s="155">
        <f t="shared" si="26"/>
        <v>2873.0589041095895</v>
      </c>
      <c r="W85" s="155">
        <f t="shared" si="26"/>
        <v>2585.7530136986306</v>
      </c>
      <c r="X85" s="155">
        <f t="shared" si="26"/>
        <v>2327.1777123287675</v>
      </c>
    </row>
    <row r="86" spans="1:24">
      <c r="A86" s="140" t="s">
        <v>205</v>
      </c>
      <c r="B86" s="140"/>
      <c r="C86" s="140"/>
      <c r="D86" s="140"/>
      <c r="E86" s="144"/>
      <c r="F86" s="144"/>
      <c r="G86" s="144"/>
      <c r="H86" s="144"/>
      <c r="I86" s="144"/>
      <c r="J86" s="144"/>
      <c r="K86" s="144"/>
      <c r="L86" s="144"/>
      <c r="M86" s="144"/>
      <c r="N86" s="149"/>
      <c r="O86" s="144"/>
      <c r="P86" s="144"/>
      <c r="Q86" s="140"/>
      <c r="R86" s="140"/>
      <c r="S86" s="140"/>
      <c r="T86" s="162">
        <f>(1+T80)*T32</f>
        <v>3406.6849315068494</v>
      </c>
      <c r="U86" s="156">
        <f t="shared" si="26"/>
        <v>3372.618082191781</v>
      </c>
      <c r="V86" s="156">
        <f t="shared" si="26"/>
        <v>3338.8919013698633</v>
      </c>
      <c r="W86" s="156">
        <f t="shared" si="26"/>
        <v>3305.5029823561645</v>
      </c>
      <c r="X86" s="156">
        <f t="shared" si="26"/>
        <v>3272.4479525326028</v>
      </c>
    </row>
    <row r="87" spans="1:24" ht="15.75" thickBot="1">
      <c r="A87" s="140" t="s">
        <v>8</v>
      </c>
      <c r="B87" s="140"/>
      <c r="C87" s="140"/>
      <c r="D87" s="140"/>
      <c r="E87" s="144"/>
      <c r="F87" s="144"/>
      <c r="G87" s="144"/>
      <c r="H87" s="144"/>
      <c r="I87" s="144"/>
      <c r="J87" s="144"/>
      <c r="K87" s="144"/>
      <c r="L87" s="144"/>
      <c r="M87" s="144"/>
      <c r="N87" s="149"/>
      <c r="O87" s="144"/>
      <c r="P87" s="144"/>
      <c r="Q87" s="140"/>
      <c r="R87" s="140"/>
      <c r="S87" s="140"/>
      <c r="T87" s="147">
        <f>SUM(T82:T86)</f>
        <v>40623.759804305279</v>
      </c>
      <c r="U87" s="147">
        <f>SUM(U82:U86)</f>
        <v>41645.753239138947</v>
      </c>
      <c r="V87" s="147">
        <f t="shared" ref="V87:X87" si="27">SUM(V82:V86)</f>
        <v>42611.216098050885</v>
      </c>
      <c r="W87" s="147">
        <f t="shared" si="27"/>
        <v>43339.524508763374</v>
      </c>
      <c r="X87" s="147">
        <f t="shared" si="27"/>
        <v>44258.075373538406</v>
      </c>
    </row>
    <row r="88" spans="1:24" ht="15.75" thickBot="1">
      <c r="A88" s="140"/>
      <c r="B88" s="140"/>
      <c r="C88" s="140"/>
      <c r="D88" s="140"/>
      <c r="E88" s="144"/>
      <c r="F88" s="144"/>
      <c r="G88" s="144"/>
      <c r="H88" s="144"/>
      <c r="I88" s="144"/>
      <c r="J88" s="144"/>
      <c r="K88" s="144"/>
      <c r="L88" s="144"/>
      <c r="M88" s="144"/>
      <c r="N88" s="149"/>
      <c r="O88" s="144"/>
      <c r="P88" s="144"/>
      <c r="Q88" s="140"/>
      <c r="R88" s="140"/>
      <c r="S88" s="140"/>
      <c r="T88" s="157">
        <f>T87/T34-1</f>
        <v>1.6321115519552398E-2</v>
      </c>
      <c r="U88" s="158">
        <f>U87/T87-1</f>
        <v>2.5157529479222562E-2</v>
      </c>
      <c r="V88" s="158">
        <f t="shared" ref="V88:X88" si="28">V87/U87-1</f>
        <v>2.3182744549439249E-2</v>
      </c>
      <c r="W88" s="158">
        <f t="shared" si="28"/>
        <v>1.7091941451204073E-2</v>
      </c>
      <c r="X88" s="159">
        <f t="shared" si="28"/>
        <v>2.1194299549578632E-2</v>
      </c>
    </row>
    <row r="89" spans="1:24">
      <c r="A89" s="140"/>
      <c r="B89" s="140"/>
      <c r="C89" s="140"/>
      <c r="D89" s="140"/>
      <c r="E89" s="144"/>
      <c r="F89" s="144"/>
      <c r="G89" s="144"/>
      <c r="H89" s="144"/>
      <c r="I89" s="144"/>
      <c r="J89" s="144"/>
      <c r="K89" s="144"/>
      <c r="L89" s="144"/>
      <c r="M89" s="144"/>
      <c r="N89" s="149"/>
      <c r="O89" s="144"/>
      <c r="P89" s="144"/>
      <c r="Q89" s="140"/>
      <c r="R89" s="140"/>
      <c r="S89" s="140"/>
      <c r="T89" s="140"/>
      <c r="U89" s="140"/>
      <c r="V89" s="140"/>
      <c r="W89" s="140"/>
      <c r="X89" s="140"/>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election activeCell="D28" sqref="D28"/>
    </sheetView>
  </sheetViews>
  <sheetFormatPr defaultRowHeight="15"/>
  <cols>
    <col min="1" max="1" width="37.42578125" bestFit="1" customWidth="1"/>
    <col min="12" max="12" width="9.5703125" bestFit="1" customWidth="1"/>
  </cols>
  <sheetData>
    <row r="1" spans="1:16">
      <c r="A1" s="10" t="s">
        <v>37</v>
      </c>
      <c r="B1" s="134">
        <f>'Company Analysis'!B2</f>
        <v>39964</v>
      </c>
      <c r="C1" s="134">
        <f>'Company Analysis'!C2</f>
        <v>40329</v>
      </c>
      <c r="D1" s="134">
        <f>'Company Analysis'!D2</f>
        <v>40694</v>
      </c>
      <c r="E1" s="134">
        <f>'Company Analysis'!E2</f>
        <v>41060</v>
      </c>
      <c r="F1" s="134">
        <f>'Company Analysis'!F2</f>
        <v>41425</v>
      </c>
      <c r="G1" s="134">
        <f>'Company Analysis'!G2</f>
        <v>41790</v>
      </c>
      <c r="H1" s="134">
        <f>'Company Analysis'!H2</f>
        <v>42155</v>
      </c>
      <c r="I1" s="134">
        <f>'Company Analysis'!I2</f>
        <v>42521</v>
      </c>
      <c r="J1" s="134">
        <f>'Company Analysis'!J2</f>
        <v>42886</v>
      </c>
      <c r="K1" s="134">
        <f>'Company Analysis'!K2</f>
        <v>43251</v>
      </c>
      <c r="L1" s="134">
        <f>'Graphing Data'!K1+365</f>
        <v>43616</v>
      </c>
      <c r="M1" s="134">
        <f>'Graphing Data'!L1+365</f>
        <v>43981</v>
      </c>
      <c r="N1" s="134">
        <f>'Graphing Data'!M1+365</f>
        <v>44346</v>
      </c>
      <c r="O1" s="134">
        <f>'Graphing Data'!N1+365</f>
        <v>44711</v>
      </c>
      <c r="P1" s="134">
        <f>'Graphing Data'!O1+365</f>
        <v>45076</v>
      </c>
    </row>
    <row r="2" spans="1:16">
      <c r="A2" t="s">
        <v>163</v>
      </c>
      <c r="B2" s="17">
        <f>'Company Analysis'!B3</f>
        <v>23252</v>
      </c>
      <c r="C2" s="17">
        <f>'Company Analysis'!C3</f>
        <v>26820</v>
      </c>
      <c r="D2" s="17">
        <f>'Company Analysis'!D3</f>
        <v>35622</v>
      </c>
      <c r="E2" s="17">
        <f>'Company Analysis'!E3</f>
        <v>37121</v>
      </c>
      <c r="F2" s="17">
        <f>'Company Analysis'!F3</f>
        <v>37180</v>
      </c>
      <c r="G2" s="17">
        <f>'Company Analysis'!G3</f>
        <v>38275</v>
      </c>
      <c r="H2" s="17">
        <f>'Company Analysis'!H3</f>
        <v>38226</v>
      </c>
      <c r="I2" s="17">
        <f>'Company Analysis'!I3</f>
        <v>37047</v>
      </c>
      <c r="J2" s="17">
        <f>'Company Analysis'!J3</f>
        <v>37728</v>
      </c>
      <c r="K2" s="17">
        <f>'Company Analysis'!K3</f>
        <v>39831</v>
      </c>
      <c r="L2" s="17"/>
      <c r="M2" s="17"/>
      <c r="N2" s="17"/>
      <c r="O2" s="17"/>
      <c r="P2" s="17"/>
    </row>
    <row r="3" spans="1:16">
      <c r="A3" t="s">
        <v>164</v>
      </c>
      <c r="L3" s="17">
        <f>$K$2*(1+'Valuation Model'!C8)</f>
        <v>41983.350258037019</v>
      </c>
      <c r="M3" s="17">
        <f>L3*(1+'Valuation Model'!D8)</f>
        <v>45002.107068957834</v>
      </c>
      <c r="N3" s="17">
        <f>M3*(1+'Valuation Model'!E8)</f>
        <v>48461.479219194276</v>
      </c>
      <c r="O3" s="17">
        <f>N3*(1+'Valuation Model'!F8)</f>
        <v>52121.24634721499</v>
      </c>
      <c r="P3" s="17">
        <f>O3*(1+'Valuation Model'!G8)</f>
        <v>56143.846739826302</v>
      </c>
    </row>
    <row r="4" spans="1:16">
      <c r="A4" t="s">
        <v>165</v>
      </c>
      <c r="L4" s="17">
        <f>$K$2*(1+'Valuation Model'!C9)</f>
        <v>40618.900289131852</v>
      </c>
      <c r="M4" s="17">
        <f>L4*(1+'Valuation Model'!D9)</f>
        <v>41637.572570673059</v>
      </c>
      <c r="N4" s="17">
        <f>M4*(1+'Valuation Model'!E9)</f>
        <v>42534.722098294333</v>
      </c>
      <c r="O4" s="17">
        <f>N4*(1+'Valuation Model'!F9)</f>
        <v>43697.593660973558</v>
      </c>
      <c r="P4" s="17">
        <f>O4*(1+'Valuation Model'!G9)</f>
        <v>45184.89325439377</v>
      </c>
    </row>
    <row r="5" spans="1:16">
      <c r="A5" t="s">
        <v>166</v>
      </c>
      <c r="C5" s="20">
        <f>C2/B2-1</f>
        <v>0.15344916566316869</v>
      </c>
      <c r="D5" s="20">
        <f t="shared" ref="D5:K5" si="0">D2/C2-1</f>
        <v>0.32818791946308723</v>
      </c>
      <c r="E5" s="20">
        <f t="shared" si="0"/>
        <v>4.2080736623435033E-2</v>
      </c>
      <c r="F5" s="20">
        <f t="shared" si="0"/>
        <v>1.5893968373696943E-3</v>
      </c>
      <c r="G5" s="20">
        <f t="shared" si="0"/>
        <v>2.9451317912856378E-2</v>
      </c>
      <c r="H5" s="20">
        <f t="shared" si="0"/>
        <v>-1.2802090137165045E-3</v>
      </c>
      <c r="I5" s="20">
        <f t="shared" si="0"/>
        <v>-3.084288180819339E-2</v>
      </c>
      <c r="J5" s="20">
        <f t="shared" si="0"/>
        <v>1.8382055227143868E-2</v>
      </c>
      <c r="K5" s="20">
        <f t="shared" si="0"/>
        <v>5.5741094147582659E-2</v>
      </c>
    </row>
    <row r="6" spans="1:16">
      <c r="A6" t="s">
        <v>167</v>
      </c>
      <c r="K6" s="99">
        <f>K5</f>
        <v>5.5741094147582659E-2</v>
      </c>
      <c r="L6" s="99">
        <f>'Valuation Model'!C8</f>
        <v>5.4037063042279065E-2</v>
      </c>
      <c r="M6" s="99">
        <f>'Valuation Model'!D8</f>
        <v>7.1903666390771726E-2</v>
      </c>
      <c r="N6" s="99">
        <f>'Valuation Model'!E8</f>
        <v>7.6871337267287565E-2</v>
      </c>
      <c r="O6" s="99">
        <f>'Valuation Model'!F8</f>
        <v>7.5519096548154474E-2</v>
      </c>
      <c r="P6" s="99">
        <f>'Valuation Model'!G8</f>
        <v>7.7177747550663645E-2</v>
      </c>
    </row>
    <row r="7" spans="1:16">
      <c r="A7" t="s">
        <v>168</v>
      </c>
      <c r="K7" s="99">
        <f>K5</f>
        <v>5.5741094147582659E-2</v>
      </c>
      <c r="L7" s="99">
        <f>'Valuation Model'!C9</f>
        <v>1.9781082301018049E-2</v>
      </c>
      <c r="M7" s="99">
        <f>'Valuation Model'!D9</f>
        <v>2.5078775503278861E-2</v>
      </c>
      <c r="N7" s="99">
        <f>'Valuation Model'!E9</f>
        <v>2.1546633778866564E-2</v>
      </c>
      <c r="O7" s="99">
        <f>'Valuation Model'!F9</f>
        <v>2.733934783897074E-2</v>
      </c>
      <c r="P7" s="99">
        <f>'Valuation Model'!G9</f>
        <v>3.4036189840552344E-2</v>
      </c>
    </row>
    <row r="9" spans="1:16">
      <c r="A9" s="10" t="s">
        <v>71</v>
      </c>
      <c r="B9" s="134">
        <f>B1</f>
        <v>39964</v>
      </c>
      <c r="C9" s="134">
        <f t="shared" ref="C9:P9" si="1">C1</f>
        <v>40329</v>
      </c>
      <c r="D9" s="134">
        <f t="shared" si="1"/>
        <v>40694</v>
      </c>
      <c r="E9" s="134">
        <f t="shared" si="1"/>
        <v>41060</v>
      </c>
      <c r="F9" s="134">
        <f t="shared" si="1"/>
        <v>41425</v>
      </c>
      <c r="G9" s="134">
        <f t="shared" si="1"/>
        <v>41790</v>
      </c>
      <c r="H9" s="134">
        <f t="shared" si="1"/>
        <v>42155</v>
      </c>
      <c r="I9" s="134">
        <f t="shared" si="1"/>
        <v>42521</v>
      </c>
      <c r="J9" s="134">
        <f t="shared" si="1"/>
        <v>42886</v>
      </c>
      <c r="K9" s="134">
        <f t="shared" si="1"/>
        <v>43251</v>
      </c>
      <c r="L9" s="134">
        <f t="shared" si="1"/>
        <v>43616</v>
      </c>
      <c r="M9" s="134">
        <f t="shared" si="1"/>
        <v>43981</v>
      </c>
      <c r="N9" s="134">
        <f t="shared" si="1"/>
        <v>44346</v>
      </c>
      <c r="O9" s="134">
        <f t="shared" si="1"/>
        <v>44711</v>
      </c>
      <c r="P9" s="134">
        <f t="shared" si="1"/>
        <v>45076</v>
      </c>
    </row>
    <row r="10" spans="1:16">
      <c r="A10" t="s">
        <v>169</v>
      </c>
      <c r="B10" s="17">
        <f>'Company Analysis'!B11</f>
        <v>7981.48</v>
      </c>
      <c r="C10" s="17">
        <f>'Company Analysis'!C11</f>
        <v>8374.06</v>
      </c>
      <c r="D10" s="17">
        <f>'Company Analysis'!D11</f>
        <v>10834.96</v>
      </c>
      <c r="E10" s="17">
        <f>'Company Analysis'!E11</f>
        <v>13242.42</v>
      </c>
      <c r="F10" s="17">
        <f>'Company Analysis'!F11</f>
        <v>13661.62</v>
      </c>
      <c r="G10" s="17">
        <f>'Company Analysis'!G11</f>
        <v>14294.76</v>
      </c>
      <c r="H10" s="17">
        <f>'Company Analysis'!H11</f>
        <v>13846.64</v>
      </c>
      <c r="I10" s="17">
        <f>'Company Analysis'!I11</f>
        <v>12796.58</v>
      </c>
      <c r="J10" s="17">
        <f>'Company Analysis'!J11</f>
        <v>13106</v>
      </c>
      <c r="K10" s="17">
        <f>'Company Analysis'!K11</f>
        <v>14191.875</v>
      </c>
    </row>
    <row r="11" spans="1:16">
      <c r="A11" t="s">
        <v>170</v>
      </c>
      <c r="L11" s="18">
        <f>'Valuation Model'!C10*'Graphing Data'!L3</f>
        <v>15953.673098054067</v>
      </c>
      <c r="M11" s="18">
        <f>'Valuation Model'!D10*'Graphing Data'!M3</f>
        <v>17100.800686203977</v>
      </c>
      <c r="N11" s="18">
        <f>'Valuation Model'!E10*'Graphing Data'!N3</f>
        <v>18415.362103293824</v>
      </c>
      <c r="O11" s="18">
        <f>'Valuation Model'!F10*'Graphing Data'!O3</f>
        <v>19806.073611941698</v>
      </c>
      <c r="P11" s="18">
        <f>'Valuation Model'!G10*'Graphing Data'!P3</f>
        <v>21334.661761133993</v>
      </c>
    </row>
    <row r="12" spans="1:16">
      <c r="A12" t="s">
        <v>171</v>
      </c>
      <c r="L12" s="18">
        <f>'Valuation Model'!C11*'Graphing Data'!L4</f>
        <v>13810.426098304832</v>
      </c>
      <c r="M12" s="18">
        <f>'Valuation Model'!D11*'Graphing Data'!M4</f>
        <v>14156.77467402884</v>
      </c>
      <c r="N12" s="18">
        <f>'Valuation Model'!E11*'Graphing Data'!N4</f>
        <v>14461.805513420075</v>
      </c>
      <c r="O12" s="18">
        <f>'Valuation Model'!F11*'Graphing Data'!O4</f>
        <v>14857.181844731011</v>
      </c>
      <c r="P12" s="18">
        <f>'Valuation Model'!G11*'Graphing Data'!P4</f>
        <v>15362.863706493883</v>
      </c>
    </row>
    <row r="13" spans="1:16">
      <c r="A13" t="s">
        <v>172</v>
      </c>
      <c r="B13" s="20">
        <f>B10/B2</f>
        <v>0.34325993462927917</v>
      </c>
      <c r="C13" s="20">
        <f t="shared" ref="C13:K13" si="2">C10/C2</f>
        <v>0.31223191648023862</v>
      </c>
      <c r="D13" s="20">
        <f t="shared" si="2"/>
        <v>0.30416484195160293</v>
      </c>
      <c r="E13" s="20">
        <f t="shared" si="2"/>
        <v>0.35673661808679724</v>
      </c>
      <c r="F13" s="20">
        <f t="shared" si="2"/>
        <v>0.36744540075309307</v>
      </c>
      <c r="G13" s="20">
        <f t="shared" si="2"/>
        <v>0.37347511430437624</v>
      </c>
      <c r="H13" s="20">
        <f t="shared" si="2"/>
        <v>0.36223094229058755</v>
      </c>
      <c r="I13" s="20">
        <f t="shared" si="2"/>
        <v>0.34541474343401624</v>
      </c>
      <c r="J13" s="20">
        <f t="shared" si="2"/>
        <v>0.34738125530110264</v>
      </c>
      <c r="K13" s="20">
        <f t="shared" si="2"/>
        <v>0.35630225201476234</v>
      </c>
    </row>
    <row r="14" spans="1:16">
      <c r="A14" t="s">
        <v>173</v>
      </c>
      <c r="K14" s="99">
        <f>K13</f>
        <v>0.35630225201476234</v>
      </c>
      <c r="L14" s="99">
        <f>'Valuation Model'!C10</f>
        <v>0.38</v>
      </c>
      <c r="M14" s="99">
        <f>'Valuation Model'!D10</f>
        <v>0.38</v>
      </c>
      <c r="N14" s="99">
        <f>'Valuation Model'!E10</f>
        <v>0.38</v>
      </c>
      <c r="O14" s="99">
        <f>'Valuation Model'!F10</f>
        <v>0.38</v>
      </c>
      <c r="P14" s="99">
        <f>'Valuation Model'!G10</f>
        <v>0.38</v>
      </c>
    </row>
    <row r="15" spans="1:16">
      <c r="A15" t="s">
        <v>174</v>
      </c>
      <c r="K15" s="99">
        <f>K13</f>
        <v>0.35630225201476234</v>
      </c>
      <c r="L15" s="99">
        <f>'Valuation Model'!C11</f>
        <v>0.34</v>
      </c>
      <c r="M15" s="99">
        <f>'Valuation Model'!D11</f>
        <v>0.34</v>
      </c>
      <c r="N15" s="99">
        <f>'Valuation Model'!E11</f>
        <v>0.34</v>
      </c>
      <c r="O15" s="99">
        <f>'Valuation Model'!F11</f>
        <v>0.34</v>
      </c>
      <c r="P15" s="99">
        <f>'Valuation Model'!G11</f>
        <v>0.34</v>
      </c>
    </row>
    <row r="17" spans="1:16">
      <c r="A17" s="10" t="s">
        <v>175</v>
      </c>
      <c r="B17" s="134">
        <f>B9</f>
        <v>39964</v>
      </c>
      <c r="C17" s="134">
        <f t="shared" ref="C17:K17" si="3">C9</f>
        <v>40329</v>
      </c>
      <c r="D17" s="134">
        <f t="shared" si="3"/>
        <v>40694</v>
      </c>
      <c r="E17" s="134">
        <f t="shared" si="3"/>
        <v>41060</v>
      </c>
      <c r="F17" s="134">
        <f t="shared" si="3"/>
        <v>41425</v>
      </c>
      <c r="G17" s="134">
        <f t="shared" si="3"/>
        <v>41790</v>
      </c>
      <c r="H17" s="134">
        <f t="shared" si="3"/>
        <v>42155</v>
      </c>
      <c r="I17" s="134">
        <f t="shared" si="3"/>
        <v>42521</v>
      </c>
      <c r="J17" s="134">
        <f t="shared" si="3"/>
        <v>42886</v>
      </c>
      <c r="K17" s="134">
        <f t="shared" si="3"/>
        <v>43251</v>
      </c>
    </row>
    <row r="18" spans="1:16">
      <c r="A18" t="s">
        <v>137</v>
      </c>
      <c r="B18" s="18">
        <f>B10</f>
        <v>7981.48</v>
      </c>
      <c r="C18" s="18">
        <f t="shared" ref="C18:K18" si="4">C10</f>
        <v>8374.06</v>
      </c>
      <c r="D18" s="18">
        <f t="shared" si="4"/>
        <v>10834.96</v>
      </c>
      <c r="E18" s="18">
        <f t="shared" si="4"/>
        <v>13242.42</v>
      </c>
      <c r="F18" s="18">
        <f t="shared" si="4"/>
        <v>13661.62</v>
      </c>
      <c r="G18" s="18">
        <f t="shared" si="4"/>
        <v>14294.76</v>
      </c>
      <c r="H18" s="18">
        <f t="shared" si="4"/>
        <v>13846.64</v>
      </c>
      <c r="I18" s="18">
        <f t="shared" si="4"/>
        <v>12796.58</v>
      </c>
      <c r="J18" s="18">
        <f t="shared" si="4"/>
        <v>13106</v>
      </c>
      <c r="K18" s="18">
        <f t="shared" si="4"/>
        <v>14191.875</v>
      </c>
    </row>
    <row r="19" spans="1:16">
      <c r="A19" t="s">
        <v>176</v>
      </c>
      <c r="B19" s="18">
        <f>-'Company Analysis'!B28</f>
        <v>2171.15</v>
      </c>
      <c r="C19" s="18">
        <f>-'Company Analysis'!C28</f>
        <v>6136.14</v>
      </c>
      <c r="D19" s="18">
        <f>-'Company Analysis'!D28</f>
        <v>2917.72</v>
      </c>
      <c r="E19" s="18">
        <f>-'Company Analysis'!E28</f>
        <v>5448.66</v>
      </c>
      <c r="F19" s="18">
        <f>-'Company Analysis'!F28</f>
        <v>4676.2700000000004</v>
      </c>
      <c r="G19" s="18">
        <f>-'Company Analysis'!G28</f>
        <v>4764.76</v>
      </c>
      <c r="H19" s="18">
        <f>-'Company Analysis'!H28</f>
        <v>8332.42</v>
      </c>
      <c r="I19" s="18">
        <f>-'Company Analysis'!I28</f>
        <v>2045.8690221288998</v>
      </c>
      <c r="J19" s="18">
        <f>-'Company Analysis'!J28</f>
        <v>14325.368298598449</v>
      </c>
      <c r="K19" s="18">
        <f>-'Company Analysis'!K28</f>
        <v>5667.8169593591992</v>
      </c>
    </row>
    <row r="21" spans="1:16">
      <c r="A21" s="10" t="s">
        <v>177</v>
      </c>
      <c r="B21" s="134">
        <f>B17</f>
        <v>39964</v>
      </c>
      <c r="C21" s="134">
        <f t="shared" ref="C21:K21" si="5">C17</f>
        <v>40329</v>
      </c>
      <c r="D21" s="134">
        <f t="shared" si="5"/>
        <v>40694</v>
      </c>
      <c r="E21" s="134">
        <f t="shared" si="5"/>
        <v>41060</v>
      </c>
      <c r="F21" s="134">
        <f t="shared" si="5"/>
        <v>41425</v>
      </c>
      <c r="G21" s="134">
        <f t="shared" si="5"/>
        <v>41790</v>
      </c>
      <c r="H21" s="134">
        <f t="shared" si="5"/>
        <v>42155</v>
      </c>
      <c r="I21" s="134">
        <f t="shared" si="5"/>
        <v>42521</v>
      </c>
      <c r="J21" s="134">
        <f t="shared" si="5"/>
        <v>42886</v>
      </c>
      <c r="K21" s="134">
        <f t="shared" si="5"/>
        <v>43251</v>
      </c>
    </row>
    <row r="22" spans="1:16">
      <c r="A22" t="str">
        <f>'Company Analysis'!A19</f>
        <v>Capex in Excess of Maintenance</v>
      </c>
      <c r="B22" s="18">
        <f>-'Company Analysis'!B19</f>
        <v>255.48000000000002</v>
      </c>
      <c r="C22" s="18">
        <f>-'Company Analysis'!C19</f>
        <v>-76.94</v>
      </c>
      <c r="D22" s="18">
        <f>-'Company Analysis'!D19</f>
        <v>70.95999999999998</v>
      </c>
      <c r="E22" s="18">
        <f>-'Company Analysis'!E19</f>
        <v>147.41999999999996</v>
      </c>
      <c r="F22" s="18">
        <f>-'Company Analysis'!F19</f>
        <v>87.62</v>
      </c>
      <c r="G22" s="18">
        <f>-'Company Analysis'!G19</f>
        <v>-46.240000000000009</v>
      </c>
      <c r="H22" s="18">
        <f>-'Company Analysis'!H19</f>
        <v>657.64</v>
      </c>
      <c r="I22" s="18">
        <f>-'Company Analysis'!I19</f>
        <v>300.58000000000004</v>
      </c>
      <c r="J22" s="18">
        <f>-'Company Analysis'!J19</f>
        <v>1001</v>
      </c>
      <c r="K22" s="18">
        <f>-'Company Analysis'!K19</f>
        <v>541.875</v>
      </c>
    </row>
    <row r="23" spans="1:16">
      <c r="A23" t="s">
        <v>179</v>
      </c>
      <c r="B23" s="18">
        <f>-'Company Analysis'!B20</f>
        <v>0</v>
      </c>
      <c r="C23" s="18">
        <f>-'Company Analysis'!C20</f>
        <v>0</v>
      </c>
      <c r="D23" s="18">
        <f>-'Company Analysis'!D20</f>
        <v>0</v>
      </c>
      <c r="E23" s="18">
        <f>-'Company Analysis'!E20</f>
        <v>-105</v>
      </c>
      <c r="F23" s="18">
        <f>-'Company Analysis'!F20</f>
        <v>0</v>
      </c>
      <c r="G23" s="18">
        <f>-'Company Analysis'!G20</f>
        <v>0</v>
      </c>
      <c r="H23" s="18">
        <f>-'Company Analysis'!H20</f>
        <v>0</v>
      </c>
      <c r="I23" s="18">
        <f>-'Company Analysis'!I20</f>
        <v>0</v>
      </c>
      <c r="J23" s="18">
        <f>-'Company Analysis'!J20</f>
        <v>0</v>
      </c>
      <c r="K23" s="18">
        <f>-'Company Analysis'!K20</f>
        <v>0</v>
      </c>
    </row>
    <row r="24" spans="1:16">
      <c r="A24" t="s">
        <v>180</v>
      </c>
      <c r="B24" s="18">
        <f>-'Company Analysis'!B21</f>
        <v>1159</v>
      </c>
      <c r="C24" s="18">
        <f>-'Company Analysis'!C21</f>
        <v>5606</v>
      </c>
      <c r="D24" s="18">
        <f>-'Company Analysis'!D21</f>
        <v>1847</v>
      </c>
      <c r="E24" s="18">
        <f>-'Company Analysis'!E21</f>
        <v>4702</v>
      </c>
      <c r="F24" s="18">
        <f>-'Company Analysis'!F21</f>
        <v>3305</v>
      </c>
      <c r="G24" s="18">
        <f>-'Company Analysis'!G21</f>
        <v>3488</v>
      </c>
      <c r="H24" s="18">
        <f>-'Company Analysis'!H21</f>
        <v>6239</v>
      </c>
      <c r="I24" s="18">
        <f>-'Company Analysis'!I21</f>
        <v>650</v>
      </c>
      <c r="J24" s="18">
        <f>-'Company Analysis'!J21</f>
        <v>11221</v>
      </c>
      <c r="K24" s="18">
        <f>-'Company Analysis'!K21</f>
        <v>1724</v>
      </c>
    </row>
    <row r="25" spans="1:16">
      <c r="A25" t="s">
        <v>181</v>
      </c>
      <c r="B25" s="18">
        <f>-'Company Analysis'!B22</f>
        <v>53</v>
      </c>
      <c r="C25" s="18">
        <f>-'Company Analysis'!C22</f>
        <v>59</v>
      </c>
      <c r="D25" s="18">
        <f>-'Company Analysis'!D22</f>
        <v>65</v>
      </c>
      <c r="E25" s="18">
        <f>-'Company Analysis'!E22</f>
        <v>163</v>
      </c>
      <c r="F25" s="18">
        <f>-'Company Analysis'!F22</f>
        <v>31</v>
      </c>
      <c r="G25" s="18">
        <f>-'Company Analysis'!G22</f>
        <v>28</v>
      </c>
      <c r="H25" s="18">
        <f>-'Company Analysis'!H22</f>
        <v>196</v>
      </c>
      <c r="I25" s="18">
        <f>-'Company Analysis'!I22</f>
        <v>85</v>
      </c>
      <c r="J25" s="18">
        <f>-'Company Analysis'!J22</f>
        <v>258</v>
      </c>
      <c r="K25" s="18">
        <f>-'Company Analysis'!K22</f>
        <v>34</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703.67000000000007</v>
      </c>
      <c r="C27" s="18">
        <f>-'Company Analysis'!C27</f>
        <v>548.07999999999993</v>
      </c>
      <c r="D27" s="18">
        <f>-'Company Analysis'!D27</f>
        <v>934.75999999999976</v>
      </c>
      <c r="E27" s="18">
        <f>-'Company Analysis'!E27</f>
        <v>541.24</v>
      </c>
      <c r="F27" s="18">
        <f>-'Company Analysis'!F27</f>
        <v>1252.6500000000001</v>
      </c>
      <c r="G27" s="18">
        <f>-'Company Analysis'!G27</f>
        <v>1295</v>
      </c>
      <c r="H27" s="18">
        <f>-'Company Analysis'!H27</f>
        <v>1239.7799999999997</v>
      </c>
      <c r="I27" s="18">
        <f>-'Company Analysis'!I27</f>
        <v>1010.2890221288999</v>
      </c>
      <c r="J27" s="18">
        <f>-'Company Analysis'!J27</f>
        <v>1845.3682985984497</v>
      </c>
      <c r="K27" s="18">
        <f>-'Company Analysis'!K27</f>
        <v>3367.9419593591992</v>
      </c>
    </row>
    <row r="29" spans="1:16">
      <c r="A29" s="10" t="s">
        <v>73</v>
      </c>
      <c r="B29" s="134">
        <f>B1</f>
        <v>39964</v>
      </c>
      <c r="C29" s="134">
        <f t="shared" ref="C29:P29" si="6">C1</f>
        <v>40329</v>
      </c>
      <c r="D29" s="134">
        <f t="shared" si="6"/>
        <v>40694</v>
      </c>
      <c r="E29" s="134">
        <f t="shared" si="6"/>
        <v>41060</v>
      </c>
      <c r="F29" s="134">
        <f t="shared" si="6"/>
        <v>41425</v>
      </c>
      <c r="G29" s="134">
        <f t="shared" si="6"/>
        <v>41790</v>
      </c>
      <c r="H29" s="134">
        <f t="shared" si="6"/>
        <v>42155</v>
      </c>
      <c r="I29" s="134">
        <f t="shared" si="6"/>
        <v>42521</v>
      </c>
      <c r="J29" s="134">
        <f t="shared" si="6"/>
        <v>42886</v>
      </c>
      <c r="K29" s="134">
        <f t="shared" si="6"/>
        <v>43251</v>
      </c>
      <c r="L29" s="134">
        <f t="shared" si="6"/>
        <v>43616</v>
      </c>
      <c r="M29" s="134">
        <f t="shared" si="6"/>
        <v>43981</v>
      </c>
      <c r="N29" s="134">
        <f t="shared" si="6"/>
        <v>44346</v>
      </c>
      <c r="O29" s="134">
        <f t="shared" si="6"/>
        <v>44711</v>
      </c>
      <c r="P29" s="134">
        <f t="shared" si="6"/>
        <v>45076</v>
      </c>
    </row>
    <row r="30" spans="1:16">
      <c r="A30" t="s">
        <v>183</v>
      </c>
      <c r="B30" s="18">
        <f>'Company Analysis'!B32</f>
        <v>5810.33</v>
      </c>
      <c r="C30" s="18">
        <f>'Company Analysis'!C32</f>
        <v>2237.9199999999992</v>
      </c>
      <c r="D30" s="18">
        <f>'Company Analysis'!D32</f>
        <v>7917.24</v>
      </c>
      <c r="E30" s="18">
        <f>'Company Analysis'!E32</f>
        <v>7793.76</v>
      </c>
      <c r="F30" s="18">
        <f>'Company Analysis'!F32</f>
        <v>8985.35</v>
      </c>
      <c r="G30" s="18">
        <f>'Company Analysis'!G32</f>
        <v>9530</v>
      </c>
      <c r="H30" s="18">
        <f>'Company Analysis'!H32</f>
        <v>5514.2199999999993</v>
      </c>
      <c r="I30" s="18">
        <f>'Company Analysis'!I32</f>
        <v>10750.7109778711</v>
      </c>
      <c r="J30" s="18">
        <f>'Company Analysis'!J32</f>
        <v>-1219.3682985984487</v>
      </c>
      <c r="K30" s="18">
        <f>'Company Analysis'!K32</f>
        <v>8524.0580406408008</v>
      </c>
    </row>
    <row r="31" spans="1:16">
      <c r="A31" t="s">
        <v>184</v>
      </c>
      <c r="L31" s="18">
        <f>L11*(1-'Valuation Model'!C12)</f>
        <v>8774.5202039297383</v>
      </c>
      <c r="M31" s="18">
        <f>M11*(1-'Valuation Model'!D12)</f>
        <v>9405.4403774121874</v>
      </c>
      <c r="N31" s="18">
        <f>N11*(1-'Valuation Model'!E12)</f>
        <v>11049.217261976295</v>
      </c>
      <c r="O31" s="18">
        <f>O11*(1-'Valuation Model'!F12)</f>
        <v>11883.644167165019</v>
      </c>
      <c r="P31" s="18">
        <f>P11*(1-'Valuation Model'!G12)</f>
        <v>12800.797056680396</v>
      </c>
    </row>
    <row r="32" spans="1:16">
      <c r="A32" t="s">
        <v>185</v>
      </c>
      <c r="L32" s="18">
        <f>L12*(1-'Valuation Model'!C12)</f>
        <v>7595.7343540676584</v>
      </c>
      <c r="M32" s="18">
        <f>M12*(1-'Valuation Model'!D12)</f>
        <v>7786.226070715863</v>
      </c>
      <c r="N32" s="18">
        <f>N12*(1-'Valuation Model'!E12)</f>
        <v>8677.0833080520442</v>
      </c>
      <c r="O32" s="18">
        <f>O12*(1-'Valuation Model'!F12)</f>
        <v>8914.3091068386057</v>
      </c>
      <c r="P32" s="18">
        <f>P12*(1-'Valuation Model'!G12)</f>
        <v>9217.7182238963287</v>
      </c>
    </row>
    <row r="33" spans="1:16">
      <c r="A33" t="s">
        <v>186</v>
      </c>
      <c r="B33" s="20">
        <f t="shared" ref="B33:J33" si="7">B30/B2</f>
        <v>0.24988517116807157</v>
      </c>
      <c r="C33" s="20">
        <f t="shared" si="7"/>
        <v>8.3442207307979091E-2</v>
      </c>
      <c r="D33" s="20">
        <f t="shared" si="7"/>
        <v>0.22225703217113019</v>
      </c>
      <c r="E33" s="20">
        <f t="shared" si="7"/>
        <v>0.20995555076641254</v>
      </c>
      <c r="F33" s="20">
        <f t="shared" si="7"/>
        <v>0.24167159763313611</v>
      </c>
      <c r="G33" s="20">
        <f t="shared" si="7"/>
        <v>0.24898758981058131</v>
      </c>
      <c r="H33" s="20">
        <f t="shared" si="7"/>
        <v>0.14425312614450897</v>
      </c>
      <c r="I33" s="20">
        <f t="shared" si="7"/>
        <v>0.29019113498720817</v>
      </c>
      <c r="J33" s="20">
        <f t="shared" si="7"/>
        <v>-3.2319982469212485E-2</v>
      </c>
      <c r="K33" s="20">
        <f>K30/K2</f>
        <v>0.21400562478071855</v>
      </c>
    </row>
    <row r="34" spans="1:16">
      <c r="A34" t="s">
        <v>187</v>
      </c>
      <c r="K34" s="99">
        <f>K33</f>
        <v>0.21400562478071855</v>
      </c>
      <c r="L34" s="135">
        <f>(1-'Valuation Model'!C12)*'Valuation Model'!C10</f>
        <v>0.20900000000000002</v>
      </c>
      <c r="M34" s="135">
        <f>(1-'Valuation Model'!D12)*'Valuation Model'!D10</f>
        <v>0.20900000000000002</v>
      </c>
      <c r="N34" s="135">
        <f>(1-'Valuation Model'!E12)*'Valuation Model'!E10</f>
        <v>0.22799999999999998</v>
      </c>
      <c r="O34" s="135">
        <f>(1-'Valuation Model'!F12)*'Valuation Model'!F10</f>
        <v>0.22799999999999998</v>
      </c>
      <c r="P34" s="135">
        <f>(1-'Valuation Model'!G12)*'Valuation Model'!G10</f>
        <v>0.22799999999999998</v>
      </c>
    </row>
    <row r="35" spans="1:16">
      <c r="A35" t="s">
        <v>188</v>
      </c>
      <c r="K35" s="99">
        <f>K33</f>
        <v>0.21400562478071855</v>
      </c>
      <c r="L35" s="135">
        <f>(1-'Valuation Model'!C12)*'Valuation Model'!C11</f>
        <v>0.18700000000000003</v>
      </c>
      <c r="M35" s="135">
        <f>(1-'Valuation Model'!D12)*'Valuation Model'!D11</f>
        <v>0.18700000000000003</v>
      </c>
      <c r="N35" s="135">
        <f>(1-'Valuation Model'!E12)*'Valuation Model'!E11</f>
        <v>0.20400000000000001</v>
      </c>
      <c r="O35" s="135">
        <f>(1-'Valuation Model'!F12)*'Valuation Model'!F11</f>
        <v>0.20400000000000001</v>
      </c>
      <c r="P35" s="135">
        <f>(1-'Valuation Model'!G12)*'Valuation Model'!G11</f>
        <v>0.20400000000000001</v>
      </c>
    </row>
    <row r="37" spans="1:16">
      <c r="A37" s="10" t="s">
        <v>153</v>
      </c>
      <c r="B37" s="134">
        <f>B1</f>
        <v>39964</v>
      </c>
      <c r="C37" s="134">
        <f t="shared" ref="C37:K37" si="8">C1</f>
        <v>40329</v>
      </c>
      <c r="D37" s="134">
        <f t="shared" si="8"/>
        <v>40694</v>
      </c>
      <c r="E37" s="134">
        <f t="shared" si="8"/>
        <v>41060</v>
      </c>
      <c r="F37" s="134">
        <f t="shared" si="8"/>
        <v>41425</v>
      </c>
      <c r="G37" s="134">
        <f t="shared" si="8"/>
        <v>41790</v>
      </c>
      <c r="H37" s="134">
        <f t="shared" si="8"/>
        <v>42155</v>
      </c>
      <c r="I37" s="134">
        <f t="shared" si="8"/>
        <v>42521</v>
      </c>
      <c r="J37" s="134">
        <f t="shared" si="8"/>
        <v>42886</v>
      </c>
      <c r="K37" s="134">
        <f t="shared" si="8"/>
        <v>43251</v>
      </c>
    </row>
    <row r="38" spans="1:16">
      <c r="A38" t="str">
        <f>ticker&amp;" Actual OCP ($, LHS)"</f>
        <v>ORCL Actual OCP ($, LHS)</v>
      </c>
      <c r="B38" s="18">
        <f>B10</f>
        <v>7981.48</v>
      </c>
      <c r="C38" s="18">
        <f t="shared" ref="C38:K38" si="9">C10</f>
        <v>8374.06</v>
      </c>
      <c r="D38" s="18">
        <f t="shared" si="9"/>
        <v>10834.96</v>
      </c>
      <c r="E38" s="18">
        <f t="shared" si="9"/>
        <v>13242.42</v>
      </c>
      <c r="F38" s="18">
        <f t="shared" si="9"/>
        <v>13661.62</v>
      </c>
      <c r="G38" s="18">
        <f t="shared" si="9"/>
        <v>14294.76</v>
      </c>
      <c r="H38" s="18">
        <f t="shared" si="9"/>
        <v>13846.64</v>
      </c>
      <c r="I38" s="18">
        <f t="shared" si="9"/>
        <v>12796.58</v>
      </c>
      <c r="J38" s="18">
        <f t="shared" si="9"/>
        <v>13106</v>
      </c>
      <c r="K38" s="18">
        <f t="shared" si="9"/>
        <v>14191.875</v>
      </c>
    </row>
    <row r="39" spans="1:16">
      <c r="A39" t="str">
        <f>ticker&amp;" OCP if GDP-Growth ($, LHS)"</f>
        <v>ORCL OCP if GDP-Growth ($, LHS)</v>
      </c>
      <c r="B39" s="18">
        <f>B38</f>
        <v>7981.48</v>
      </c>
      <c r="C39" s="18">
        <f>(1+'Company Analysis'!C40)*B39</f>
        <v>8146.3932610766205</v>
      </c>
      <c r="D39" s="18">
        <f>(1+'Company Analysis'!D40)*C39</f>
        <v>8455.6333700873893</v>
      </c>
      <c r="E39" s="18">
        <f>(1+'Company Analysis'!E40)*D39</f>
        <v>8854.0997657102744</v>
      </c>
      <c r="F39" s="18">
        <f>(1+'Company Analysis'!F40)*E39</f>
        <v>9157.0141305209308</v>
      </c>
      <c r="G39" s="18">
        <f>(1+'Company Analysis'!G40)*F39</f>
        <v>9457.5424690104919</v>
      </c>
      <c r="H39" s="18">
        <f>(1+'Company Analysis'!H40)*G39</f>
        <v>9802.1290609639964</v>
      </c>
      <c r="I39" s="18">
        <f>(1+'Company Analysis'!I40)*H39</f>
        <v>10115.364376837995</v>
      </c>
      <c r="J39" s="18">
        <f>(1+'Company Analysis'!J40)*I39</f>
        <v>10546.957696035153</v>
      </c>
      <c r="K39" s="18">
        <f>(1+'Company Analysis'!K40)*J39</f>
        <v>10952.907890958644</v>
      </c>
    </row>
    <row r="40" spans="1:16" ht="16.5">
      <c r="A40" t="str">
        <f>ticker&amp;" - GDP Growth Difference (YoY, %, RHS)"</f>
        <v>ORCL - GDP Growth Difference (YoY, %, RHS)</v>
      </c>
      <c r="B40" s="136"/>
      <c r="C40" s="99">
        <f>'Company Analysis'!C41-'Company Analysis'!C40</f>
        <v>2.8524376296549026E-2</v>
      </c>
      <c r="D40" s="99">
        <f>'Company Analysis'!D41-'Company Analysis'!D40</f>
        <v>0.25591141897204284</v>
      </c>
      <c r="E40" s="99">
        <f>'Company Analysis'!E41-'Company Analysis'!E40</f>
        <v>0.17506934366977656</v>
      </c>
      <c r="F40" s="99">
        <f>'Company Analysis'!F41-'Company Analysis'!F40</f>
        <v>-2.5559178495495605E-3</v>
      </c>
      <c r="G40" s="99">
        <f>'Company Analysis'!G41-'Company Analysis'!G40</f>
        <v>1.3524961918591538E-2</v>
      </c>
      <c r="H40" s="99">
        <f>'Company Analysis'!H41-'Company Analysis'!H40</f>
        <v>-6.778365922739038E-2</v>
      </c>
      <c r="I40" s="99">
        <f>'Company Analysis'!I41-'Company Analysis'!I40</f>
        <v>-0.10779084890644208</v>
      </c>
      <c r="J40" s="99">
        <f>'Company Analysis'!J41-'Company Analysis'!J40</f>
        <v>-1.8487207449270127E-2</v>
      </c>
      <c r="K40" s="99">
        <f>'Company Analysis'!K41-'Company Analysis'!K40</f>
        <v>4.4363482545333399E-2</v>
      </c>
    </row>
    <row r="41" spans="1:16" ht="16.5">
      <c r="A41" t="str">
        <f>ticker&amp;" - GDP Growth Difference (3Y, %, RHS)"</f>
        <v>ORCL - GDP Growth Difference (3Y, %, RHS)</v>
      </c>
      <c r="B41" s="137"/>
      <c r="C41" s="99"/>
      <c r="D41" s="99"/>
      <c r="E41" s="99">
        <f>'Company Analysis'!E43-'Company Analysis'!E42</f>
        <v>0.15798834204529677</v>
      </c>
      <c r="F41" s="99">
        <f>'Company Analysis'!F43-'Company Analysis'!F42</f>
        <v>0.12323711070748988</v>
      </c>
      <c r="G41" s="99">
        <f>'Company Analysis'!G43-'Company Analysis'!G42</f>
        <v>5.3821652732803482E-2</v>
      </c>
      <c r="H41" s="99">
        <f>'Company Analysis'!H43-'Company Analysis'!H42</f>
        <v>-1.9847168389325764E-2</v>
      </c>
      <c r="I41" s="99">
        <f>'Company Analysis'!I43-'Company Analysis'!I42</f>
        <v>-5.4418154592520862E-2</v>
      </c>
      <c r="J41" s="99">
        <f>'Company Analysis'!J43-'Company Analysis'!J42</f>
        <v>-6.6124502217459913E-2</v>
      </c>
      <c r="K41" s="99">
        <f>'Company Analysis'!K43-'Company Analysis'!K42</f>
        <v>-2.9089153320632999E-2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topLeftCell="B1" zoomScale="110" zoomScaleNormal="110" workbookViewId="0">
      <selection activeCell="C5" sqref="C5"/>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71</v>
      </c>
      <c r="D1" s="77" t="s">
        <v>101</v>
      </c>
      <c r="E1" s="77">
        <v>5</v>
      </c>
    </row>
    <row r="2" spans="1:15">
      <c r="A2" s="77" t="s">
        <v>102</v>
      </c>
      <c r="B2" s="78">
        <f ca="1">MIN(C5:C12)-10</f>
        <v>27</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3% | 34% | 5%</v>
      </c>
      <c r="C5" s="89">
        <f ca="1">'Valuation Model'!K2</f>
        <v>37</v>
      </c>
      <c r="D5" s="84">
        <f ca="1">IF(ABS(INDEX($K$6:$K$55,MATCH(C5,$K$6:$K$55,1)+IF(C5&gt;=MAX($K$6:$K$55),0,1),1)-C5)&lt;ABS(INDEX($K$6:$K$55,MATCH(C5,$K$6:$K$55,1))-C5),INDEX($K$6:$K$55,MATCH(C5,$K$6:$K$55,1)+IF(C5&gt;=MAX($K$6:$K$55),0,1),1),INDEX($K$6:$K$55,MATCH(C5,$K$6:$K$55,1)))</f>
        <v>36.920000000000009</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0">$B$1*J5</f>
        <v>0</v>
      </c>
      <c r="L5" s="87" t="str">
        <f t="shared" ref="L5:L55" ca="1" si="1">IFERROR(IF(VLOOKUP(K5,$D$5:$F$16,3,FALSE)="Scenario",IF(VLOOKUP(K5,$D$5:$H$16,5,FALSE)="Y",VLOOKUP(K5,$D$5:$E$16,2,0),""),IF(VLOOKUP(K5,$D$5:$F$16,3,FALSE)&lt;&gt;"Scenario","")),"")</f>
        <v/>
      </c>
      <c r="M5" s="85" t="str">
        <f t="shared" ref="M5:M55" ca="1" si="2">IFERROR(IF(VLOOKUP(K5,$D$5:$F$16,3,FALSE)="Scenario",IF(VLOOKUP(K5,$D$5:$H$16,5,FALSE)="N",VLOOKUP(K5,$D$5:$E$16,2,0),""),IF(VLOOKUP(K5,$D$5:$F$16,3,FALSE)&lt;&gt;"Scenario","")),"")</f>
        <v/>
      </c>
      <c r="N5" s="84">
        <f ca="1">LN('Histogram Data'!K5+0.01)-LN(price)</f>
        <v>-8.4830157396146504</v>
      </c>
      <c r="O5" s="84">
        <f ca="1">_xlfn.NORM.DIST(N5,0+0.03^3,AVERAGE('Valuation Model'!$K$22:$L$22),FALSE)/scaling</f>
        <v>2.3517283190780952E-245</v>
      </c>
    </row>
    <row r="6" spans="1:15" s="79" customFormat="1" ht="12">
      <c r="A6" s="82"/>
      <c r="B6" s="88" t="str">
        <f>'Valuation Model'!I4</f>
        <v>3% | 38% | 5%</v>
      </c>
      <c r="C6" s="89">
        <f ca="1">'Valuation Model'!K4</f>
        <v>42</v>
      </c>
      <c r="D6" s="84">
        <f ca="1">IF(ABS(INDEX($K$6:$K$55,MATCH(C6,$K$6:$K$55,1)+IF(C6&gt;=MAX($K$6:$K$55),0,1),1)-C6)&lt;ABS(INDEX($K$6:$K$55,MATCH(C6,$K$6:$K$55,1))-C6),INDEX($K$6:$K$55,MATCH(C6,$K$6:$K$55,1)+IF(C6&gt;=MAX($K$6:$K$55),0,1),1),INDEX($K$6:$K$55,MATCH(C6,$K$6:$K$55,1)))</f>
        <v>42.600000000000016</v>
      </c>
      <c r="E6" s="85">
        <f>IF(H6="N",5%/COUNTIF('Valuation Model'!$L$2:$L$9,"No"),IF(G6&lt;&gt;"Y",50%/(COUNTIF('Valuation Model'!$L$2:$L$9,"Yes")-COUNTIF(G$5:G$12,"Y")),45%/(COUNTIF(G$5:G$12,"Y"))))</f>
        <v>6.25E-2</v>
      </c>
      <c r="F6" s="79" t="s">
        <v>51</v>
      </c>
      <c r="G6" s="79" t="str">
        <f>IF(LEFT('Valuation Model'!L4,1)="M","Y","")</f>
        <v/>
      </c>
      <c r="H6" s="79" t="str">
        <f>IF(LEFT('Valuation Model'!L4,1)="M","Y",LEFT('Valuation Model'!L4,1))</f>
        <v>Y</v>
      </c>
      <c r="J6" s="86">
        <v>0.02</v>
      </c>
      <c r="K6" s="84">
        <f t="shared" ca="1" si="0"/>
        <v>1.42</v>
      </c>
      <c r="L6" s="87" t="str">
        <f t="shared" ca="1" si="1"/>
        <v/>
      </c>
      <c r="M6" s="85" t="str">
        <f t="shared" ca="1" si="2"/>
        <v/>
      </c>
      <c r="N6" s="84">
        <f ca="1">LN('Histogram Data'!K6+0.01)-LN(price)</f>
        <v>-3.5201711093547434</v>
      </c>
      <c r="O6" s="84">
        <f ca="1">_xlfn.NORM.DIST(N6,0+0.03^3,AVERAGE('Valuation Model'!$K$22:$L$22),FALSE)/scaling</f>
        <v>2.8859788744667546E-43</v>
      </c>
    </row>
    <row r="7" spans="1:15" s="79" customFormat="1" ht="12">
      <c r="A7" s="82"/>
      <c r="B7" s="88" t="str">
        <f>'Valuation Model'!I6</f>
        <v>7% | 34% | 5%</v>
      </c>
      <c r="C7" s="89">
        <f ca="1">'Valuation Model'!K6</f>
        <v>45</v>
      </c>
      <c r="D7" s="84">
        <f ca="1">IF(ABS(INDEX($K$6:$K$55,MATCH(C7,$K$6:$K$55,1)+IF(C7&gt;=MAX($K$6:$K$55),0,1),1)-C7)&lt;ABS(INDEX($K$6:$K$55,MATCH(C7,$K$6:$K$55,1))-C7),INDEX($K$6:$K$55,MATCH(C7,$K$6:$K$55,1)+IF(C7&gt;=MAX($K$6:$K$55),0,1),1),INDEX($K$6:$K$55,MATCH(C7,$K$6:$K$55,1)))</f>
        <v>45.440000000000019</v>
      </c>
      <c r="E7" s="85">
        <f>IF(H7="N",5%/COUNTIF('Valuation Model'!$L$2:$L$9,"No"),IF(G7&lt;&gt;"Y",50%/(COUNTIF('Valuation Model'!$L$2:$L$9,"Yes")-COUNTIF(G$5:G$12,"Y")),45%/(COUNTIF(G$5:G$12,"Y"))))</f>
        <v>6.25E-2</v>
      </c>
      <c r="F7" s="79" t="s">
        <v>51</v>
      </c>
      <c r="G7" s="79" t="str">
        <f>IF(LEFT('Valuation Model'!L3,1)="M","Y","")</f>
        <v/>
      </c>
      <c r="H7" s="79" t="str">
        <f>IF(LEFT('Valuation Model'!L6,1)="M","Y",LEFT('Valuation Model'!L6,1))</f>
        <v>Y</v>
      </c>
      <c r="J7" s="86">
        <f>J6+2%</f>
        <v>0.04</v>
      </c>
      <c r="K7" s="84">
        <f t="shared" ca="1" si="0"/>
        <v>2.84</v>
      </c>
      <c r="L7" s="87" t="str">
        <f t="shared" ca="1" si="1"/>
        <v/>
      </c>
      <c r="M7" s="85" t="str">
        <f t="shared" ca="1" si="2"/>
        <v/>
      </c>
      <c r="N7" s="84">
        <f ca="1">LN('Histogram Data'!K7+0.01)-LN(price)</f>
        <v>-2.8305265593460005</v>
      </c>
      <c r="O7" s="84">
        <f ca="1">_xlfn.NORM.DIST(N7,0+0.03^3,AVERAGE('Valuation Model'!$K$22:$L$22),FALSE)/scaling</f>
        <v>2.0816516629811748E-28</v>
      </c>
    </row>
    <row r="8" spans="1:15" s="79" customFormat="1" ht="12">
      <c r="A8" s="82"/>
      <c r="B8" s="88" t="str">
        <f>'Valuation Model'!I3</f>
        <v>3% | 34% | 10%</v>
      </c>
      <c r="C8" s="89">
        <f ca="1">'Valuation Model'!K3</f>
        <v>45</v>
      </c>
      <c r="D8" s="84">
        <f ca="1">IF(ABS(INDEX($K$6:$K$55,MATCH(C8,$K$6:$K$55,1)+IF(C8&gt;=MAX($K$6:$K$55),0,1),1)-C8)&lt;ABS(INDEX($K$6:$K$55,MATCH(C8,$K$6:$K$55,1))-C8),INDEX($K$6:$K$55,MATCH(C8,$K$6:$K$55,1)+IF(C8&gt;=MAX($K$6:$K$55),0,1),1),INDEX($K$6:$K$55,MATCH(C8,$K$6:$K$55,1)))</f>
        <v>45.440000000000019</v>
      </c>
      <c r="E8" s="85">
        <f>IF(H8="N",5%/COUNTIF('Valuation Model'!$L$2:$L$9,"No"),IF(G8&lt;&gt;"Y",50%/(COUNTIF('Valuation Model'!$L$2:$L$9,"Yes")-COUNTIF(G$5:G$12,"Y")),45%/(COUNTIF(G$5:G$12,"Y"))))</f>
        <v>6.25E-2</v>
      </c>
      <c r="F8" s="79" t="s">
        <v>51</v>
      </c>
      <c r="G8" s="79" t="str">
        <f>IF(LEFT('Valuation Model'!L6,1)="M","Y","")</f>
        <v/>
      </c>
      <c r="H8" s="79" t="str">
        <f>IF(LEFT('Valuation Model'!L3,1)="M","Y",LEFT('Valuation Model'!L3,1))</f>
        <v>Y</v>
      </c>
      <c r="J8" s="86">
        <f t="shared" ref="J8:J55" si="3">J7+2%</f>
        <v>0.06</v>
      </c>
      <c r="K8" s="84">
        <f t="shared" ca="1" si="0"/>
        <v>4.26</v>
      </c>
      <c r="L8" s="87" t="str">
        <f t="shared" ca="1" si="1"/>
        <v/>
      </c>
      <c r="M8" s="85" t="str">
        <f t="shared" ca="1" si="2"/>
        <v/>
      </c>
      <c r="N8" s="84">
        <f ca="1">LN('Histogram Data'!K8+0.01)-LN(price)</f>
        <v>-2.4262317263860265</v>
      </c>
      <c r="O8" s="84">
        <f ca="1">_xlfn.NORM.DIST(N8,0+0.03^3,AVERAGE('Valuation Model'!$K$22:$L$22),FALSE)/scaling</f>
        <v>3.375871875336783E-21</v>
      </c>
    </row>
    <row r="9" spans="1:15" s="79" customFormat="1" ht="12">
      <c r="A9" s="82"/>
      <c r="B9" s="88" t="str">
        <f>'Valuation Model'!I5</f>
        <v>3% | 38% | 10%</v>
      </c>
      <c r="C9" s="89">
        <f ca="1">'Valuation Model'!K5</f>
        <v>50</v>
      </c>
      <c r="D9" s="84">
        <f ca="1">IF(ABS(INDEX($K$6:$K$55,MATCH(C9,$K$6:$K$55,1)+IF(C9&gt;=MAX($K$6:$K$55),0,1),1)-C9)&lt;ABS(INDEX($K$6:$K$55,MATCH(C9,$K$6:$K$55,1))-C9),INDEX($K$6:$K$55,MATCH(C9,$K$6:$K$55,1)+IF(C9&gt;=MAX($K$6:$K$55),0,1),1),INDEX($K$6:$K$55,MATCH(C9,$K$6:$K$55,1)))</f>
        <v>49.700000000000017</v>
      </c>
      <c r="E9" s="85">
        <f>IF(H9="N",5%/COUNTIF('Valuation Model'!$L$2:$L$9,"No"),IF(G9&lt;&gt;"Y",50%/(COUNTIF('Valuation Model'!$L$2:$L$9,"Yes")-COUNTIF(G$5:G$12,"Y")),45%/(COUNTIF(G$5:G$12,"Y"))))</f>
        <v>6.25E-2</v>
      </c>
      <c r="F9" s="79" t="s">
        <v>51</v>
      </c>
      <c r="G9" s="79" t="str">
        <f>IF(LEFT('Valuation Model'!L8,1)="M","Y","")</f>
        <v/>
      </c>
      <c r="H9" s="79" t="str">
        <f>IF(LEFT('Valuation Model'!L5,1)="M","Y",LEFT('Valuation Model'!L5,1))</f>
        <v>Y</v>
      </c>
      <c r="J9" s="86">
        <f t="shared" si="3"/>
        <v>0.08</v>
      </c>
      <c r="K9" s="84">
        <f t="shared" ca="1" si="0"/>
        <v>5.68</v>
      </c>
      <c r="L9" s="87" t="str">
        <f t="shared" ca="1" si="1"/>
        <v/>
      </c>
      <c r="M9" s="85" t="str">
        <f t="shared" ca="1" si="2"/>
        <v/>
      </c>
      <c r="N9" s="84">
        <f ca="1">LN('Histogram Data'!K9+0.01)-LN(price)</f>
        <v>-2.13913530548832</v>
      </c>
      <c r="O9" s="84">
        <f ca="1">_xlfn.NORM.DIST(N9,0+0.03^3,AVERAGE('Valuation Model'!$K$22:$L$22),FALSE)/scaling</f>
        <v>9.4389288763274627E-17</v>
      </c>
    </row>
    <row r="10" spans="1:15" s="79" customFormat="1" ht="12">
      <c r="A10" s="82"/>
      <c r="B10" s="88" t="str">
        <f>'Valuation Model'!I8</f>
        <v>7% | 38% | 5%</v>
      </c>
      <c r="C10" s="89">
        <f ca="1">'Valuation Model'!K8</f>
        <v>51</v>
      </c>
      <c r="D10" s="84">
        <f ca="1">IF(ABS(INDEX($K$6:$K$55,MATCH(C10,$K$6:$K$55,1)+IF(C10&gt;=MAX($K$6:$K$55),0,1),1)-C10)&lt;ABS(INDEX($K$6:$K$55,MATCH(C10,$K$6:$K$55,1))-C10),INDEX($K$6:$K$55,MATCH(C10,$K$6:$K$55,1)+IF(C10&gt;=MAX($K$6:$K$55),0,1),1),INDEX($K$6:$K$55,MATCH(C10,$K$6:$K$55,1)))</f>
        <v>51.120000000000019</v>
      </c>
      <c r="E10" s="85">
        <f>IF(H10="N",5%/COUNTIF('Valuation Model'!$L$2:$L$9,"No"),IF(G10&lt;&gt;"Y",50%/(COUNTIF('Valuation Model'!$L$2:$L$9,"Yes")-COUNTIF(G$5:G$12,"Y")),45%/(COUNTIF(G$5:G$12,"Y"))))</f>
        <v>6.25E-2</v>
      </c>
      <c r="F10" s="79" t="s">
        <v>51</v>
      </c>
      <c r="G10" s="79" t="str">
        <f>IF(LEFT('Valuation Model'!L5,1)="M","Y","")</f>
        <v/>
      </c>
      <c r="H10" s="79" t="str">
        <f>IF(LEFT('Valuation Model'!L8,1)="M","Y",LEFT('Valuation Model'!L8,1))</f>
        <v>Y</v>
      </c>
      <c r="J10" s="86">
        <f t="shared" si="3"/>
        <v>0.1</v>
      </c>
      <c r="K10" s="84">
        <f t="shared" ca="1" si="0"/>
        <v>7.1000000000000005</v>
      </c>
      <c r="L10" s="87" t="str">
        <f t="shared" ca="1" si="1"/>
        <v/>
      </c>
      <c r="M10" s="85" t="str">
        <f t="shared" ca="1" si="2"/>
        <v/>
      </c>
      <c r="N10" s="84">
        <f ca="1">LN('Histogram Data'!K10+0.01)-LN(price)</f>
        <v>-1.91634330981141</v>
      </c>
      <c r="O10" s="84">
        <f ca="1">_xlfn.NORM.DIST(N10,0+0.03^3,AVERAGE('Valuation Model'!$K$22:$L$22),FALSE)/scaling</f>
        <v>1.0968226133850994E-13</v>
      </c>
    </row>
    <row r="11" spans="1:15" s="79" customFormat="1" ht="12">
      <c r="A11" s="82"/>
      <c r="B11" s="88" t="str">
        <f>'Valuation Model'!I7</f>
        <v>7% | 34% | 10%</v>
      </c>
      <c r="C11" s="89">
        <f ca="1">'Valuation Model'!K7</f>
        <v>55</v>
      </c>
      <c r="D11" s="84">
        <f ca="1">IF(ABS(INDEX($K$6:$K$55,MATCH(C11,$K$6:$K$55,1)+IF(C11&gt;=MAX($K$6:$K$55),0,1),1)-C11)&lt;ABS(INDEX($K$6:$K$55,MATCH(C11,$K$6:$K$55,1))-C11),INDEX($K$6:$K$55,MATCH(C11,$K$6:$K$55,1)+IF(C11&gt;=MAX($K$6:$K$55),0,1),1),INDEX($K$6:$K$55,MATCH(C11,$K$6:$K$55,1)))</f>
        <v>55.380000000000024</v>
      </c>
      <c r="E11" s="85">
        <f>IF(H11="N",5%/COUNTIF('Valuation Model'!$L$2:$L$9,"No"),IF(G11&lt;&gt;"Y",50%/(COUNTIF('Valuation Model'!$L$2:$L$9,"Yes")-COUNTIF(G$5:G$12,"Y")),45%/(COUNTIF(G$5:G$12,"Y"))))</f>
        <v>6.25E-2</v>
      </c>
      <c r="F11" s="79" t="s">
        <v>51</v>
      </c>
      <c r="G11" s="79" t="str">
        <f>IF(LEFT('Valuation Model'!L7,1)="M","Y","")</f>
        <v/>
      </c>
      <c r="H11" s="79" t="str">
        <f>IF(LEFT('Valuation Model'!L7,1)="M","Y",LEFT('Valuation Model'!L7,1))</f>
        <v>Y</v>
      </c>
      <c r="J11" s="86">
        <f t="shared" si="3"/>
        <v>0.12000000000000001</v>
      </c>
      <c r="K11" s="84">
        <f t="shared" ca="1" si="0"/>
        <v>8.5200000000000014</v>
      </c>
      <c r="L11" s="87" t="str">
        <f t="shared" ca="1" si="1"/>
        <v/>
      </c>
      <c r="M11" s="85" t="str">
        <f t="shared" ca="1" si="2"/>
        <v/>
      </c>
      <c r="N11" s="84">
        <f ca="1">LN('Histogram Data'!K11+0.01)-LN(price)</f>
        <v>-1.7342561921229716</v>
      </c>
      <c r="O11" s="84">
        <f ca="1">_xlfn.NORM.DIST(N11,0+0.03^3,AVERAGE('Valuation Model'!$K$22:$L$22),FALSE)/scaling</f>
        <v>1.9734330472950604E-11</v>
      </c>
    </row>
    <row r="12" spans="1:15" s="79" customFormat="1" ht="12">
      <c r="A12" s="82"/>
      <c r="B12" s="88" t="str">
        <f>'Valuation Model'!I9</f>
        <v>7% | 38% | 10%</v>
      </c>
      <c r="C12" s="89">
        <f ca="1">'Valuation Model'!K9</f>
        <v>61</v>
      </c>
      <c r="D12" s="84">
        <f ca="1">IF(ABS(INDEX($K$6:$K$55,MATCH(C12,$K$6:$K$55,1)+IF(C12&gt;=MAX($K$6:$K$55),0,1),1)-C12)&lt;ABS(INDEX($K$6:$K$55,MATCH(C12,$K$6:$K$55,1))-C12),INDEX($K$6:$K$55,MATCH(C12,$K$6:$K$55,1)+IF(C12&gt;=MAX($K$6:$K$55),0,1),1),INDEX($K$6:$K$55,MATCH(C12,$K$6:$K$55,1)))</f>
        <v>61.060000000000031</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3"/>
        <v>0.14000000000000001</v>
      </c>
      <c r="K12" s="84">
        <f t="shared" ca="1" si="0"/>
        <v>9.9400000000000013</v>
      </c>
      <c r="L12" s="87" t="str">
        <f t="shared" ca="1" si="1"/>
        <v/>
      </c>
      <c r="M12" s="85" t="str">
        <f t="shared" ca="1" si="2"/>
        <v/>
      </c>
      <c r="N12" s="84">
        <f ca="1">LN('Histogram Data'!K12+0.01)-LN(price)</f>
        <v>-1.5802730024560581</v>
      </c>
      <c r="O12" s="84">
        <f ca="1">_xlfn.NORM.DIST(N12,0+0.03^3,AVERAGE('Valuation Model'!$K$22:$L$22),FALSE)/scaling</f>
        <v>1.0633948196531391E-9</v>
      </c>
    </row>
    <row r="13" spans="1:15" s="79" customFormat="1" ht="12">
      <c r="A13" s="82"/>
      <c r="J13" s="86">
        <f t="shared" si="3"/>
        <v>0.16</v>
      </c>
      <c r="K13" s="84">
        <f t="shared" ca="1" si="0"/>
        <v>11.36</v>
      </c>
      <c r="L13" s="87" t="str">
        <f t="shared" ca="1" si="1"/>
        <v/>
      </c>
      <c r="M13" s="85" t="str">
        <f t="shared" ca="1" si="2"/>
        <v/>
      </c>
      <c r="N13" s="84">
        <f ca="1">LN('Histogram Data'!K13+0.01)-LN(price)</f>
        <v>-1.446867245864115</v>
      </c>
      <c r="O13" s="84">
        <f ca="1">_xlfn.NORM.DIST(N13,0+0.03^3,AVERAGE('Valuation Model'!$K$22:$L$22),FALSE)/scaling</f>
        <v>2.4929777792946086E-8</v>
      </c>
    </row>
    <row r="14" spans="1:15" s="79" customFormat="1" ht="12">
      <c r="A14" s="82"/>
      <c r="J14" s="86">
        <f t="shared" si="3"/>
        <v>0.18</v>
      </c>
      <c r="K14" s="84">
        <f t="shared" ca="1" si="0"/>
        <v>12.78</v>
      </c>
      <c r="L14" s="87" t="str">
        <f t="shared" ca="1" si="1"/>
        <v/>
      </c>
      <c r="M14" s="85" t="str">
        <f t="shared" ca="1" si="2"/>
        <v/>
      </c>
      <c r="N14" s="84">
        <f ca="1">LN('Histogram Data'!K14+0.01)-LN(price)</f>
        <v>-1.3291819380358083</v>
      </c>
      <c r="O14" s="84">
        <f ca="1">_xlfn.NORM.DIST(N14,0+0.03^3,AVERAGE('Valuation Model'!$K$22:$L$22),FALSE)/scaling</f>
        <v>3.1992899696288296E-7</v>
      </c>
    </row>
    <row r="15" spans="1:15" s="79" customFormat="1" ht="12">
      <c r="A15" s="82"/>
      <c r="J15" s="86">
        <f t="shared" si="3"/>
        <v>0.19999999999999998</v>
      </c>
      <c r="K15" s="84">
        <f t="shared" ca="1" si="0"/>
        <v>14.2</v>
      </c>
      <c r="L15" s="87" t="str">
        <f t="shared" ca="1" si="1"/>
        <v/>
      </c>
      <c r="M15" s="85" t="str">
        <f t="shared" ca="1" si="2"/>
        <v/>
      </c>
      <c r="N15" s="84">
        <f ca="1">LN('Histogram Data'!K15+0.01)-LN(price)</f>
        <v>-1.2238996115175502</v>
      </c>
      <c r="O15" s="84">
        <f ca="1">_xlfn.NORM.DIST(N15,0+0.03^3,AVERAGE('Valuation Model'!$K$22:$L$22),FALSE)/scaling</f>
        <v>2.6118242714878124E-6</v>
      </c>
    </row>
    <row r="16" spans="1:15" s="79" customFormat="1" ht="12">
      <c r="A16" s="82"/>
      <c r="C16" s="83"/>
      <c r="D16" s="84"/>
      <c r="E16" s="85"/>
      <c r="J16" s="86">
        <f t="shared" si="3"/>
        <v>0.21999999999999997</v>
      </c>
      <c r="K16" s="84">
        <f t="shared" ca="1" si="0"/>
        <v>15.619999999999997</v>
      </c>
      <c r="L16" s="87" t="str">
        <f t="shared" ca="1" si="1"/>
        <v/>
      </c>
      <c r="M16" s="85" t="str">
        <f t="shared" ca="1" si="2"/>
        <v/>
      </c>
      <c r="N16" s="84">
        <f ca="1">LN('Histogram Data'!K16+0.01)-LN(price)</f>
        <v>-1.1286534091931744</v>
      </c>
      <c r="O16" s="84">
        <f ca="1">_xlfn.NORM.DIST(N16,0+0.03^3,AVERAGE('Valuation Model'!$K$22:$L$22),FALSE)/scaling</f>
        <v>1.5035340248907792E-5</v>
      </c>
    </row>
    <row r="17" spans="4:15" s="79" customFormat="1" ht="12">
      <c r="J17" s="86">
        <f t="shared" si="3"/>
        <v>0.23999999999999996</v>
      </c>
      <c r="K17" s="84">
        <f t="shared" ca="1" si="0"/>
        <v>17.04</v>
      </c>
      <c r="L17" s="87" t="str">
        <f t="shared" ca="1" si="1"/>
        <v/>
      </c>
      <c r="M17" s="85" t="str">
        <f t="shared" ca="1" si="2"/>
        <v/>
      </c>
      <c r="N17" s="84">
        <f ca="1">LN('Histogram Data'!K17+0.01)-LN(price)</f>
        <v>-1.0416953498970338</v>
      </c>
      <c r="O17" s="84">
        <f ca="1">_xlfn.NORM.DIST(N17,0+0.03^3,AVERAGE('Valuation Model'!$K$22:$L$22),FALSE)/scaling</f>
        <v>6.5672521354085382E-5</v>
      </c>
    </row>
    <row r="18" spans="4:15" s="79" customFormat="1" ht="12">
      <c r="D18" s="86"/>
      <c r="J18" s="86">
        <f t="shared" si="3"/>
        <v>0.25999999999999995</v>
      </c>
      <c r="K18" s="84">
        <f t="shared" ca="1" si="0"/>
        <v>18.459999999999997</v>
      </c>
      <c r="L18" s="87" t="str">
        <f t="shared" ca="1" si="1"/>
        <v/>
      </c>
      <c r="M18" s="85" t="str">
        <f t="shared" ca="1" si="2"/>
        <v/>
      </c>
      <c r="N18" s="84">
        <f ca="1">LN('Histogram Data'!K18+0.01)-LN(price)</f>
        <v>-0.96169775941541102</v>
      </c>
      <c r="O18" s="84">
        <f ca="1">_xlfn.NORM.DIST(N18,0+0.03^3,AVERAGE('Valuation Model'!$K$22:$L$22),FALSE)/scaling</f>
        <v>2.2966489524874436E-4</v>
      </c>
    </row>
    <row r="19" spans="4:15" s="79" customFormat="1" ht="12">
      <c r="D19" s="90"/>
      <c r="J19" s="86">
        <f t="shared" si="3"/>
        <v>0.27999999999999997</v>
      </c>
      <c r="K19" s="84">
        <f t="shared" ca="1" si="0"/>
        <v>19.88</v>
      </c>
      <c r="L19" s="87" t="str">
        <f t="shared" ca="1" si="1"/>
        <v/>
      </c>
      <c r="M19" s="85" t="str">
        <f t="shared" ca="1" si="2"/>
        <v/>
      </c>
      <c r="N19" s="84">
        <f ca="1">LN('Histogram Data'!K19+0.01)-LN(price)</f>
        <v>-0.88762846076067881</v>
      </c>
      <c r="O19" s="84">
        <f ca="1">_xlfn.NORM.DIST(N19,0+0.03^3,AVERAGE('Valuation Model'!$K$22:$L$22),FALSE)/scaling</f>
        <v>6.6957620580023424E-4</v>
      </c>
    </row>
    <row r="20" spans="4:15" s="79" customFormat="1" ht="12">
      <c r="J20" s="86">
        <f t="shared" si="3"/>
        <v>0.3</v>
      </c>
      <c r="K20" s="84">
        <f t="shared" ca="1" si="0"/>
        <v>21.3</v>
      </c>
      <c r="L20" s="87" t="str">
        <f t="shared" ca="1" si="1"/>
        <v/>
      </c>
      <c r="M20" s="85" t="str">
        <f t="shared" ca="1" si="2"/>
        <v/>
      </c>
      <c r="N20" s="84">
        <f ca="1">LN('Histogram Data'!K20+0.01)-LN(price)</f>
        <v>-0.81866910751603372</v>
      </c>
      <c r="O20" s="84">
        <f ca="1">_xlfn.NORM.DIST(N20,0+0.03^3,AVERAGE('Valuation Model'!$K$22:$L$22),FALSE)/scaling</f>
        <v>1.6787487654789054E-3</v>
      </c>
    </row>
    <row r="21" spans="4:15" s="79" customFormat="1" ht="12">
      <c r="J21" s="86">
        <f t="shared" si="3"/>
        <v>0.32</v>
      </c>
      <c r="K21" s="84">
        <f t="shared" ca="1" si="0"/>
        <v>22.72</v>
      </c>
      <c r="L21" s="87" t="str">
        <f t="shared" ca="1" si="1"/>
        <v/>
      </c>
      <c r="M21" s="85" t="str">
        <f t="shared" ca="1" si="2"/>
        <v/>
      </c>
      <c r="N21" s="84">
        <f ca="1">LN('Histogram Data'!K21+0.01)-LN(price)</f>
        <v>-0.7541599157621075</v>
      </c>
      <c r="O21" s="84">
        <f ca="1">_xlfn.NORM.DIST(N21,0+0.03^3,AVERAGE('Valuation Model'!$K$22:$L$22),FALSE)/scaling</f>
        <v>3.7085308893697426E-3</v>
      </c>
    </row>
    <row r="22" spans="4:15" s="79" customFormat="1" ht="12">
      <c r="J22" s="86">
        <f t="shared" si="3"/>
        <v>0.34</v>
      </c>
      <c r="K22" s="84">
        <f t="shared" ca="1" si="0"/>
        <v>24.14</v>
      </c>
      <c r="L22" s="87" t="str">
        <f t="shared" ca="1" si="1"/>
        <v/>
      </c>
      <c r="M22" s="85" t="str">
        <f t="shared" ca="1" si="2"/>
        <v/>
      </c>
      <c r="N22" s="84">
        <f ca="1">LN('Histogram Data'!K22+0.01)-LN(price)</f>
        <v>-0.69356117352797764</v>
      </c>
      <c r="O22" s="84">
        <f ca="1">_xlfn.NORM.DIST(N22,0+0.03^3,AVERAGE('Valuation Model'!$K$22:$L$22),FALSE)/scaling</f>
        <v>7.3592367939411697E-3</v>
      </c>
    </row>
    <row r="23" spans="4:15" s="79" customFormat="1" ht="12">
      <c r="J23" s="86">
        <f t="shared" si="3"/>
        <v>0.36000000000000004</v>
      </c>
      <c r="K23" s="84">
        <f t="shared" ca="1" si="0"/>
        <v>25.560000000000002</v>
      </c>
      <c r="L23" s="87" t="str">
        <f t="shared" ca="1" si="1"/>
        <v/>
      </c>
      <c r="M23" s="85" t="str">
        <f t="shared" ca="1" si="2"/>
        <v/>
      </c>
      <c r="N23" s="84">
        <f ca="1">LN('Histogram Data'!K23+0.01)-LN(price)</f>
        <v>-0.63642576432346409</v>
      </c>
      <c r="O23" s="84">
        <f ca="1">_xlfn.NORM.DIST(N23,0+0.03^3,AVERAGE('Valuation Model'!$K$22:$L$22),FALSE)/scaling</f>
        <v>1.3323956287031011E-2</v>
      </c>
    </row>
    <row r="24" spans="4:15" s="79" customFormat="1" ht="12">
      <c r="J24" s="86">
        <f t="shared" si="3"/>
        <v>0.38000000000000006</v>
      </c>
      <c r="K24" s="84">
        <f t="shared" ca="1" si="0"/>
        <v>26.980000000000004</v>
      </c>
      <c r="L24" s="87" t="str">
        <f t="shared" ca="1" si="1"/>
        <v/>
      </c>
      <c r="M24" s="85" t="str">
        <f t="shared" ca="1" si="2"/>
        <v/>
      </c>
      <c r="N24" s="84">
        <f ca="1">LN('Histogram Data'!K24+0.01)-LN(price)</f>
        <v>-0.58237912659664604</v>
      </c>
      <c r="O24" s="84">
        <f ca="1">_xlfn.NORM.DIST(N24,0+0.03^3,AVERAGE('Valuation Model'!$K$22:$L$22),FALSE)/scaling</f>
        <v>2.2290074099231869E-2</v>
      </c>
    </row>
    <row r="25" spans="4:15" s="79" customFormat="1" ht="12">
      <c r="J25" s="86">
        <f t="shared" si="3"/>
        <v>0.40000000000000008</v>
      </c>
      <c r="K25" s="84">
        <f t="shared" ca="1" si="0"/>
        <v>28.400000000000006</v>
      </c>
      <c r="L25" s="87" t="str">
        <f t="shared" ca="1" si="1"/>
        <v/>
      </c>
      <c r="M25" s="85" t="str">
        <f t="shared" ca="1" si="2"/>
        <v/>
      </c>
      <c r="N25" s="84">
        <f ca="1">LN('Histogram Data'!K25+0.01)-LN(price)</f>
        <v>-0.53110435776046261</v>
      </c>
      <c r="O25" s="84">
        <f ca="1">_xlfn.NORM.DIST(N25,0+0.03^3,AVERAGE('Valuation Model'!$K$22:$L$22),FALSE)/scaling</f>
        <v>3.481833788417301E-2</v>
      </c>
    </row>
    <row r="26" spans="4:15" s="79" customFormat="1" ht="12">
      <c r="J26" s="86">
        <f t="shared" si="3"/>
        <v>0.4200000000000001</v>
      </c>
      <c r="K26" s="84">
        <f t="shared" ca="1" si="0"/>
        <v>29.820000000000007</v>
      </c>
      <c r="L26" s="87" t="str">
        <f t="shared" ca="1" si="1"/>
        <v/>
      </c>
      <c r="M26" s="85" t="str">
        <f t="shared" ca="1" si="2"/>
        <v/>
      </c>
      <c r="N26" s="84">
        <f ca="1">LN('Histogram Data'!K26+0.01)-LN(price)</f>
        <v>-0.48233095509990198</v>
      </c>
      <c r="O26" s="84">
        <f ca="1">_xlfn.NORM.DIST(N26,0+0.03^3,AVERAGE('Valuation Model'!$K$22:$L$22),FALSE)/scaling</f>
        <v>5.1227275012683503E-2</v>
      </c>
    </row>
    <row r="27" spans="4:15" s="79" customFormat="1" ht="12">
      <c r="J27" s="86">
        <f t="shared" si="3"/>
        <v>0.44000000000000011</v>
      </c>
      <c r="K27" s="84">
        <f t="shared" ca="1" si="0"/>
        <v>31.240000000000009</v>
      </c>
      <c r="L27" s="87" t="str">
        <f t="shared" ca="1" si="1"/>
        <v/>
      </c>
      <c r="M27" s="85" t="str">
        <f t="shared" ca="1" si="2"/>
        <v/>
      </c>
      <c r="N27" s="84">
        <f ca="1">LN('Histogram Data'!K27+0.01)-LN(price)</f>
        <v>-0.43582617744414875</v>
      </c>
      <c r="O27" s="84">
        <f ca="1">_xlfn.NORM.DIST(N27,0+0.03^3,AVERAGE('Valuation Model'!$K$22:$L$22),FALSE)/scaling</f>
        <v>7.1509360668493172E-2</v>
      </c>
    </row>
    <row r="28" spans="4:15" s="79" customFormat="1" ht="12">
      <c r="J28" s="86">
        <f t="shared" si="3"/>
        <v>0.46000000000000013</v>
      </c>
      <c r="K28" s="84">
        <f t="shared" ca="1" si="0"/>
        <v>32.660000000000011</v>
      </c>
      <c r="L28" s="87" t="str">
        <f t="shared" ca="1" si="1"/>
        <v/>
      </c>
      <c r="M28" s="85" t="str">
        <f t="shared" ca="1" si="2"/>
        <v/>
      </c>
      <c r="N28" s="84">
        <f ca="1">LN('Histogram Data'!K28+0.01)-LN(price)</f>
        <v>-0.39138832801358037</v>
      </c>
      <c r="O28" s="84">
        <f ca="1">_xlfn.NORM.DIST(N28,0+0.03^3,AVERAGE('Valuation Model'!$K$22:$L$22),FALSE)/scaling</f>
        <v>9.5296335942360838E-2</v>
      </c>
    </row>
    <row r="29" spans="4:15" s="79" customFormat="1" ht="12">
      <c r="J29" s="86">
        <f t="shared" si="3"/>
        <v>0.48000000000000015</v>
      </c>
      <c r="K29" s="84">
        <f t="shared" ca="1" si="0"/>
        <v>34.080000000000013</v>
      </c>
      <c r="L29" s="87" t="str">
        <f t="shared" ca="1" si="1"/>
        <v/>
      </c>
      <c r="M29" s="85" t="str">
        <f t="shared" ca="1" si="2"/>
        <v/>
      </c>
      <c r="N29" s="84">
        <f ca="1">LN('Histogram Data'!K29+0.01)-LN(price)</f>
        <v>-0.34884146747674727</v>
      </c>
      <c r="O29" s="84">
        <f ca="1">_xlfn.NORM.DIST(N29,0+0.03^3,AVERAGE('Valuation Model'!$K$22:$L$22),FALSE)/scaling</f>
        <v>0.12187855939142374</v>
      </c>
    </row>
    <row r="30" spans="4:15" s="79" customFormat="1" ht="12">
      <c r="J30" s="86">
        <f t="shared" si="3"/>
        <v>0.50000000000000011</v>
      </c>
      <c r="K30" s="84">
        <f t="shared" ca="1" si="0"/>
        <v>35.500000000000007</v>
      </c>
      <c r="L30" s="87" t="str">
        <f t="shared" ca="1" si="1"/>
        <v/>
      </c>
      <c r="M30" s="85" t="str">
        <f t="shared" ca="1" si="2"/>
        <v/>
      </c>
      <c r="N30" s="84">
        <f ca="1">LN('Histogram Data'!K30+0.01)-LN(price)</f>
        <v>-0.3080312066715627</v>
      </c>
      <c r="O30" s="84">
        <f ca="1">_xlfn.NORM.DIST(N30,0+0.03^3,AVERAGE('Valuation Model'!$K$22:$L$22),FALSE)/scaling</f>
        <v>0.15027150975881198</v>
      </c>
    </row>
    <row r="31" spans="4:15" s="79" customFormat="1" ht="12">
      <c r="J31" s="86">
        <f t="shared" si="3"/>
        <v>0.52000000000000013</v>
      </c>
      <c r="K31" s="84">
        <f t="shared" ca="1" si="0"/>
        <v>36.920000000000009</v>
      </c>
      <c r="L31" s="87">
        <f t="shared" ca="1" si="1"/>
        <v>6.25E-2</v>
      </c>
      <c r="M31" s="85" t="str">
        <f t="shared" ca="1" si="2"/>
        <v/>
      </c>
      <c r="N31" s="84">
        <f ca="1">LN('Histogram Data'!K31+0.01)-LN(price)</f>
        <v>-0.26882132476208742</v>
      </c>
      <c r="O31" s="84">
        <f ca="1">_xlfn.NORM.DIST(N31,0+0.03^3,AVERAGE('Valuation Model'!$K$22:$L$22),FALSE)/scaling</f>
        <v>0.17931446258432349</v>
      </c>
    </row>
    <row r="32" spans="4:15" s="79" customFormat="1" ht="12">
      <c r="J32" s="86">
        <f t="shared" si="3"/>
        <v>0.54000000000000015</v>
      </c>
      <c r="K32" s="84">
        <f t="shared" ca="1" si="0"/>
        <v>38.340000000000011</v>
      </c>
      <c r="L32" s="87" t="str">
        <f t="shared" ca="1" si="1"/>
        <v/>
      </c>
      <c r="M32" s="85" t="str">
        <f t="shared" ca="1" si="2"/>
        <v/>
      </c>
      <c r="N32" s="84">
        <f ca="1">LN('Histogram Data'!K32+0.01)-LN(price)</f>
        <v>-0.23109102581329388</v>
      </c>
      <c r="O32" s="84">
        <f ca="1">_xlfn.NORM.DIST(N32,0+0.03^3,AVERAGE('Valuation Model'!$K$22:$L$22),FALSE)/scaling</f>
        <v>0.20778302343346927</v>
      </c>
    </row>
    <row r="33" spans="10:15" s="79" customFormat="1" ht="12">
      <c r="J33" s="86">
        <f t="shared" si="3"/>
        <v>0.56000000000000016</v>
      </c>
      <c r="K33" s="84">
        <f t="shared" ca="1" si="0"/>
        <v>39.760000000000012</v>
      </c>
      <c r="L33" s="87" t="str">
        <f t="shared" ca="1" si="1"/>
        <v/>
      </c>
      <c r="M33" s="85" t="str">
        <f t="shared" ca="1" si="2"/>
        <v/>
      </c>
      <c r="N33" s="84">
        <f ca="1">LN('Histogram Data'!K33+0.01)-LN(price)</f>
        <v>-0.19473269440696006</v>
      </c>
      <c r="O33" s="84">
        <f ca="1">_xlfn.NORM.DIST(N33,0+0.03^3,AVERAGE('Valuation Model'!$K$22:$L$22),FALSE)/scaling</f>
        <v>0.23449815212911154</v>
      </c>
    </row>
    <row r="34" spans="10:15" s="79" customFormat="1" ht="12">
      <c r="J34" s="86">
        <f t="shared" si="3"/>
        <v>0.58000000000000018</v>
      </c>
      <c r="K34" s="84">
        <f t="shared" ca="1" si="0"/>
        <v>41.180000000000014</v>
      </c>
      <c r="L34" s="87" t="str">
        <f t="shared" ca="1" si="1"/>
        <v/>
      </c>
      <c r="M34" s="85" t="str">
        <f t="shared" ca="1" si="2"/>
        <v/>
      </c>
      <c r="N34" s="84">
        <f ca="1">LN('Histogram Data'!K34+0.01)-LN(price)</f>
        <v>-0.15965004517856984</v>
      </c>
      <c r="O34" s="84">
        <f ca="1">_xlfn.NORM.DIST(N34,0+0.03^3,AVERAGE('Valuation Model'!$K$22:$L$22),FALSE)/scaling</f>
        <v>0.25841820015034406</v>
      </c>
    </row>
    <row r="35" spans="10:15" s="79" customFormat="1" ht="12">
      <c r="J35" s="86">
        <f t="shared" si="3"/>
        <v>0.6000000000000002</v>
      </c>
      <c r="K35" s="84">
        <f t="shared" ca="1" si="0"/>
        <v>42.600000000000016</v>
      </c>
      <c r="L35" s="87">
        <f t="shared" ca="1" si="1"/>
        <v>6.25E-2</v>
      </c>
      <c r="M35" s="85" t="str">
        <f t="shared" ca="1" si="2"/>
        <v/>
      </c>
      <c r="N35" s="84">
        <f ca="1">LN('Histogram Data'!K35+0.01)-LN(price)</f>
        <v>-0.1257565861147385</v>
      </c>
      <c r="O35" s="84">
        <f ca="1">_xlfn.NORM.DIST(N35,0+0.03^3,AVERAGE('Valuation Model'!$K$22:$L$22),FALSE)/scaling</f>
        <v>0.27870571832356528</v>
      </c>
    </row>
    <row r="36" spans="10:15" s="79" customFormat="1" ht="12">
      <c r="J36" s="86">
        <f t="shared" si="3"/>
        <v>0.62000000000000022</v>
      </c>
      <c r="K36" s="84">
        <f t="shared" ca="1" si="0"/>
        <v>44.020000000000017</v>
      </c>
      <c r="L36" s="87" t="str">
        <f t="shared" ca="1" si="1"/>
        <v/>
      </c>
      <c r="M36" s="85" t="str">
        <f t="shared" ca="1" si="2"/>
        <v/>
      </c>
      <c r="N36" s="84">
        <f ca="1">LN('Histogram Data'!K36+0.01)-LN(price)</f>
        <v>-9.2974333858896863E-2</v>
      </c>
      <c r="O36" s="84">
        <f ca="1">_xlfn.NORM.DIST(N36,0+0.03^3,AVERAGE('Valuation Model'!$K$22:$L$22),FALSE)/scaling</f>
        <v>0.29476601550378911</v>
      </c>
    </row>
    <row r="37" spans="10:15" s="79" customFormat="1" ht="12">
      <c r="J37" s="86">
        <f t="shared" si="3"/>
        <v>0.64000000000000024</v>
      </c>
      <c r="K37" s="84">
        <f t="shared" ca="1" si="0"/>
        <v>45.440000000000019</v>
      </c>
      <c r="L37" s="87">
        <f t="shared" ca="1" si="1"/>
        <v>6.25E-2</v>
      </c>
      <c r="M37" s="85" t="str">
        <f t="shared" ca="1" si="2"/>
        <v/>
      </c>
      <c r="N37" s="84">
        <f ca="1">LN('Histogram Data'!K37+0.01)-LN(price)</f>
        <v>-6.1232733003071083E-2</v>
      </c>
      <c r="O37" s="84">
        <f ca="1">_xlfn.NORM.DIST(N37,0+0.03^3,AVERAGE('Valuation Model'!$K$22:$L$22),FALSE)/scaling</f>
        <v>0.30625875474062503</v>
      </c>
    </row>
    <row r="38" spans="10:15" s="79" customFormat="1" ht="12">
      <c r="J38" s="86">
        <f t="shared" si="3"/>
        <v>0.66000000000000025</v>
      </c>
      <c r="K38" s="84">
        <f t="shared" ca="1" si="0"/>
        <v>46.860000000000021</v>
      </c>
      <c r="L38" s="87" t="str">
        <f t="shared" ca="1" si="1"/>
        <v/>
      </c>
      <c r="M38" s="85" t="str">
        <f t="shared" ca="1" si="2"/>
        <v/>
      </c>
      <c r="N38" s="84">
        <f ca="1">LN('Histogram Data'!K38+0.01)-LN(price)</f>
        <v>-3.0467741691944106E-2</v>
      </c>
      <c r="O38" s="84">
        <f ca="1">_xlfn.NORM.DIST(N38,0+0.03^3,AVERAGE('Valuation Model'!$K$22:$L$22),FALSE)/scaling</f>
        <v>0.31308683265105181</v>
      </c>
    </row>
    <row r="39" spans="10:15" s="79" customFormat="1" ht="12">
      <c r="J39" s="86">
        <f t="shared" si="3"/>
        <v>0.68000000000000027</v>
      </c>
      <c r="K39" s="84">
        <f t="shared" ca="1" si="0"/>
        <v>48.280000000000022</v>
      </c>
      <c r="L39" s="87" t="str">
        <f t="shared" ca="1" si="1"/>
        <v/>
      </c>
      <c r="M39" s="85" t="str">
        <f t="shared" ca="1" si="2"/>
        <v/>
      </c>
      <c r="N39" s="84">
        <f ca="1">LN('Histogram Data'!K39+0.01)-LN(price)</f>
        <v>-6.2105374110865696E-4</v>
      </c>
      <c r="O39" s="84">
        <f ca="1">_xlfn.NORM.DIST(N39,0+0.03^3,AVERAGE('Valuation Model'!$K$22:$L$22),FALSE)/scaling</f>
        <v>0.31536835702797505</v>
      </c>
    </row>
    <row r="40" spans="10:15" s="79" customFormat="1" ht="12">
      <c r="J40" s="86">
        <f t="shared" si="3"/>
        <v>0.70000000000000029</v>
      </c>
      <c r="K40" s="84">
        <f t="shared" ca="1" si="0"/>
        <v>49.700000000000017</v>
      </c>
      <c r="L40" s="87">
        <f t="shared" ca="1" si="1"/>
        <v>6.25E-2</v>
      </c>
      <c r="M40" s="85" t="str">
        <f t="shared" ca="1" si="2"/>
        <v/>
      </c>
      <c r="N40" s="84">
        <f ca="1">LN('Histogram Data'!K40+0.01)-LN(price)</f>
        <v>2.8360566480022165E-2</v>
      </c>
      <c r="O40" s="84">
        <f ca="1">_xlfn.NORM.DIST(N40,0+0.03^3,AVERAGE('Valuation Model'!$K$22:$L$22),FALSE)/scaling</f>
        <v>0.31339792245298764</v>
      </c>
    </row>
    <row r="41" spans="10:15" s="79" customFormat="1" ht="12">
      <c r="J41" s="86">
        <f t="shared" si="3"/>
        <v>0.72000000000000031</v>
      </c>
      <c r="K41" s="84">
        <f t="shared" ca="1" si="0"/>
        <v>51.120000000000019</v>
      </c>
      <c r="L41" s="87">
        <f t="shared" ca="1" si="1"/>
        <v>6.25E-2</v>
      </c>
      <c r="M41" s="85" t="str">
        <f t="shared" ca="1" si="2"/>
        <v/>
      </c>
      <c r="N41" s="84">
        <f ca="1">LN('Histogram Data'!K41+0.01)-LN(price)</f>
        <v>5.652585546534894E-2</v>
      </c>
      <c r="O41" s="84">
        <f ca="1">_xlfn.NORM.DIST(N41,0+0.03^3,AVERAGE('Valuation Model'!$K$22:$L$22),FALSE)/scaling</f>
        <v>0.30760290674642621</v>
      </c>
    </row>
    <row r="42" spans="10:15" s="79" customFormat="1" ht="12">
      <c r="J42" s="86">
        <f t="shared" si="3"/>
        <v>0.74000000000000032</v>
      </c>
      <c r="K42" s="84">
        <f t="shared" ca="1" si="0"/>
        <v>52.54000000000002</v>
      </c>
      <c r="L42" s="87" t="str">
        <f t="shared" ca="1" si="1"/>
        <v/>
      </c>
      <c r="M42" s="85" t="str">
        <f t="shared" ca="1" si="2"/>
        <v/>
      </c>
      <c r="N42" s="84">
        <f ca="1">LN('Histogram Data'!K42+0.01)-LN(price)</f>
        <v>8.3919543696401089E-2</v>
      </c>
      <c r="O42" s="84">
        <f ca="1">_xlfn.NORM.DIST(N42,0+0.03^3,AVERAGE('Valuation Model'!$K$22:$L$22),FALSE)/scaling</f>
        <v>0.29849951284820786</v>
      </c>
    </row>
    <row r="43" spans="10:15" s="79" customFormat="1" ht="12">
      <c r="J43" s="86">
        <f t="shared" si="3"/>
        <v>0.76000000000000034</v>
      </c>
      <c r="K43" s="84">
        <f t="shared" ca="1" si="0"/>
        <v>53.960000000000022</v>
      </c>
      <c r="L43" s="87" t="str">
        <f t="shared" ca="1" si="1"/>
        <v/>
      </c>
      <c r="M43" s="85" t="str">
        <f t="shared" ca="1" si="2"/>
        <v/>
      </c>
      <c r="N43" s="84">
        <f ca="1">LN('Histogram Data'!K43+0.01)-LN(price)</f>
        <v>0.11058278300399227</v>
      </c>
      <c r="O43" s="84">
        <f ca="1">_xlfn.NORM.DIST(N43,0+0.03^3,AVERAGE('Valuation Model'!$K$22:$L$22),FALSE)/scaling</f>
        <v>0.28665205678015249</v>
      </c>
    </row>
    <row r="44" spans="10:15" s="79" customFormat="1" ht="12">
      <c r="J44" s="86">
        <f t="shared" si="3"/>
        <v>0.78000000000000036</v>
      </c>
      <c r="K44" s="84">
        <f t="shared" ca="1" si="0"/>
        <v>55.380000000000024</v>
      </c>
      <c r="L44" s="87">
        <f t="shared" ca="1" si="1"/>
        <v>6.25E-2</v>
      </c>
      <c r="M44" s="85" t="str">
        <f t="shared" ca="1" si="2"/>
        <v/>
      </c>
      <c r="N44" s="84">
        <f ca="1">LN('Histogram Data'!K44+0.01)-LN(price)</f>
        <v>0.1365535184184532</v>
      </c>
      <c r="O44" s="84">
        <f ca="1">_xlfn.NORM.DIST(N44,0+0.03^3,AVERAGE('Valuation Model'!$K$22:$L$22),FALSE)/scaling</f>
        <v>0.27263777461234201</v>
      </c>
    </row>
    <row r="45" spans="10:15" s="79" customFormat="1" ht="12">
      <c r="J45" s="86">
        <f t="shared" si="3"/>
        <v>0.80000000000000038</v>
      </c>
      <c r="K45" s="84">
        <f t="shared" ca="1" si="0"/>
        <v>56.800000000000026</v>
      </c>
      <c r="L45" s="87" t="str">
        <f t="shared" ca="1" si="1"/>
        <v/>
      </c>
      <c r="M45" s="85" t="str">
        <f t="shared" ca="1" si="2"/>
        <v/>
      </c>
      <c r="N45" s="84">
        <f ca="1">LN('Histogram Data'!K45+0.01)-LN(price)</f>
        <v>0.16186681294247673</v>
      </c>
      <c r="O45" s="84">
        <f ca="1">_xlfn.NORM.DIST(N45,0+0.03^3,AVERAGE('Valuation Model'!$K$22:$L$22),FALSE)/scaling</f>
        <v>0.25701833328787754</v>
      </c>
    </row>
    <row r="46" spans="10:15" s="79" customFormat="1" ht="12">
      <c r="J46" s="86">
        <f t="shared" si="3"/>
        <v>0.8200000000000004</v>
      </c>
      <c r="K46" s="84">
        <f t="shared" ca="1" si="0"/>
        <v>58.220000000000027</v>
      </c>
      <c r="L46" s="87" t="str">
        <f t="shared" ca="1" si="1"/>
        <v/>
      </c>
      <c r="M46" s="85" t="str">
        <f t="shared" ca="1" si="2"/>
        <v/>
      </c>
      <c r="N46" s="84">
        <f ca="1">LN('Histogram Data'!K46+0.01)-LN(price)</f>
        <v>0.18655513222246967</v>
      </c>
      <c r="O46" s="84">
        <f ca="1">_xlfn.NORM.DIST(N46,0+0.03^3,AVERAGE('Valuation Model'!$K$22:$L$22),FALSE)/scaling</f>
        <v>0.24031835639356283</v>
      </c>
    </row>
    <row r="47" spans="10:15" s="79" customFormat="1" ht="12">
      <c r="J47" s="86">
        <f t="shared" si="3"/>
        <v>0.84000000000000041</v>
      </c>
      <c r="K47" s="84">
        <f t="shared" ca="1" si="0"/>
        <v>59.640000000000029</v>
      </c>
      <c r="L47" s="87" t="str">
        <f t="shared" ca="1" si="1"/>
        <v/>
      </c>
      <c r="M47" s="85" t="str">
        <f t="shared" ca="1" si="2"/>
        <v/>
      </c>
      <c r="N47" s="84">
        <f ca="1">LN('Histogram Data'!K47+0.01)-LN(price)</f>
        <v>0.21064859491736598</v>
      </c>
      <c r="O47" s="84">
        <f ca="1">_xlfn.NORM.DIST(N47,0+0.03^3,AVERAGE('Valuation Model'!$K$22:$L$22),FALSE)/scaling</f>
        <v>0.22301063853975669</v>
      </c>
    </row>
    <row r="48" spans="10:15" s="79" customFormat="1" ht="12">
      <c r="J48" s="86">
        <f t="shared" si="3"/>
        <v>0.86000000000000043</v>
      </c>
      <c r="K48" s="84">
        <f t="shared" ca="1" si="0"/>
        <v>61.060000000000031</v>
      </c>
      <c r="L48" s="87">
        <f t="shared" ca="1" si="1"/>
        <v>6.25E-2</v>
      </c>
      <c r="M48" s="85" t="str">
        <f t="shared" ca="1" si="2"/>
        <v/>
      </c>
      <c r="N48" s="84">
        <f ca="1">LN('Histogram Data'!K48+0.01)-LN(price)</f>
        <v>0.23417519360848438</v>
      </c>
      <c r="O48" s="84">
        <f ca="1">_xlfn.NORM.DIST(N48,0+0.03^3,AVERAGE('Valuation Model'!$K$22:$L$22),FALSE)/scaling</f>
        <v>0.20550730764750683</v>
      </c>
    </row>
    <row r="49" spans="10:15" s="79" customFormat="1" ht="12">
      <c r="J49" s="86">
        <f t="shared" si="3"/>
        <v>0.88000000000000045</v>
      </c>
      <c r="K49" s="84">
        <f t="shared" ca="1" si="0"/>
        <v>62.480000000000032</v>
      </c>
      <c r="L49" s="87" t="str">
        <f t="shared" ca="1" si="1"/>
        <v/>
      </c>
      <c r="M49" s="85" t="str">
        <f t="shared" ca="1" si="2"/>
        <v/>
      </c>
      <c r="N49" s="84">
        <f ca="1">LN('Histogram Data'!K49+0.01)-LN(price)</f>
        <v>0.25716099031443118</v>
      </c>
      <c r="O49" s="84">
        <f ca="1">_xlfn.NORM.DIST(N49,0+0.03^3,AVERAGE('Valuation Model'!$K$22:$L$22),FALSE)/scaling</f>
        <v>0.18815596971979098</v>
      </c>
    </row>
    <row r="50" spans="10:15" s="79" customFormat="1" ht="12">
      <c r="J50" s="86">
        <f t="shared" si="3"/>
        <v>0.90000000000000047</v>
      </c>
      <c r="K50" s="84">
        <f t="shared" ca="1" si="0"/>
        <v>63.900000000000034</v>
      </c>
      <c r="L50" s="87" t="str">
        <f t="shared" ca="1" si="1"/>
        <v/>
      </c>
      <c r="M50" s="85" t="str">
        <f t="shared" ca="1" si="2"/>
        <v/>
      </c>
      <c r="N50" s="84">
        <f ca="1">LN('Histogram Data'!K50+0.01)-LN(price)</f>
        <v>0.27963029003563111</v>
      </c>
      <c r="O50" s="84">
        <f ca="1">_xlfn.NORM.DIST(N50,0+0.03^3,AVERAGE('Valuation Model'!$K$22:$L$22),FALSE)/scaling</f>
        <v>0.17123979378142101</v>
      </c>
    </row>
    <row r="51" spans="10:15" s="79" customFormat="1" ht="12">
      <c r="J51" s="86">
        <f t="shared" si="3"/>
        <v>0.92000000000000048</v>
      </c>
      <c r="K51" s="84">
        <f t="shared" ca="1" si="0"/>
        <v>65.320000000000036</v>
      </c>
      <c r="L51" s="87" t="str">
        <f t="shared" ca="1" si="1"/>
        <v/>
      </c>
      <c r="M51" s="85" t="str">
        <f t="shared" ca="1" si="2"/>
        <v/>
      </c>
      <c r="N51" s="84">
        <f ca="1">LN('Histogram Data'!K51+0.01)-LN(price)</f>
        <v>0.30160579522610043</v>
      </c>
      <c r="O51" s="84">
        <f ca="1">_xlfn.NORM.DIST(N51,0+0.03^3,AVERAGE('Valuation Model'!$K$22:$L$22),FALSE)/scaling</f>
        <v>0.15498052346107333</v>
      </c>
    </row>
    <row r="52" spans="10:15" s="79" customFormat="1" ht="12">
      <c r="J52" s="86">
        <f t="shared" si="3"/>
        <v>0.9400000000000005</v>
      </c>
      <c r="K52" s="84">
        <f t="shared" ca="1" si="0"/>
        <v>66.740000000000038</v>
      </c>
      <c r="L52" s="87" t="str">
        <f t="shared" ca="1" si="1"/>
        <v/>
      </c>
      <c r="M52" s="85" t="str">
        <f t="shared" ca="1" si="2"/>
        <v/>
      </c>
      <c r="N52" s="84">
        <f ca="1">LN('Histogram Data'!K52+0.01)-LN(price)</f>
        <v>0.32310874365380027</v>
      </c>
      <c r="O52" s="84">
        <f ca="1">_xlfn.NORM.DIST(N52,0+0.03^3,AVERAGE('Valuation Model'!$K$22:$L$22),FALSE)/scaling</f>
        <v>0.1395434985267508</v>
      </c>
    </row>
    <row r="53" spans="10:15" s="79" customFormat="1" ht="12">
      <c r="J53" s="86">
        <f t="shared" si="3"/>
        <v>0.96000000000000052</v>
      </c>
      <c r="K53" s="84">
        <f t="shared" ca="1" si="0"/>
        <v>68.160000000000039</v>
      </c>
      <c r="L53" s="87" t="str">
        <f t="shared" ca="1" si="1"/>
        <v/>
      </c>
      <c r="M53" s="85" t="str">
        <f t="shared" ca="1" si="2"/>
        <v/>
      </c>
      <c r="N53" s="84">
        <f ca="1">LN('Histogram Data'!K53+0.01)-LN(price)</f>
        <v>0.34415903174813511</v>
      </c>
      <c r="O53" s="84">
        <f ca="1">_xlfn.NORM.DIST(N53,0+0.03^3,AVERAGE('Valuation Model'!$K$22:$L$22),FALSE)/scaling</f>
        <v>0.12504390380765223</v>
      </c>
    </row>
    <row r="54" spans="10:15" s="79" customFormat="1" ht="12">
      <c r="J54" s="86">
        <f t="shared" si="3"/>
        <v>0.98000000000000054</v>
      </c>
      <c r="K54" s="84">
        <f t="shared" ca="1" si="0"/>
        <v>69.580000000000041</v>
      </c>
      <c r="L54" s="87" t="str">
        <f t="shared" ca="1" si="1"/>
        <v/>
      </c>
      <c r="M54" s="85" t="str">
        <f t="shared" ca="1" si="2"/>
        <v/>
      </c>
      <c r="N54" s="84">
        <f ca="1">LN('Histogram Data'!K54+0.01)-LN(price)</f>
        <v>0.36477532523019995</v>
      </c>
      <c r="O54" s="84">
        <f ca="1">_xlfn.NORM.DIST(N54,0+0.03^3,AVERAGE('Valuation Model'!$K$22:$L$22),FALSE)/scaling</f>
        <v>0.1115536110520563</v>
      </c>
    </row>
    <row r="55" spans="10:15">
      <c r="J55" s="86">
        <f t="shared" si="3"/>
        <v>1.0000000000000004</v>
      </c>
      <c r="K55" s="84">
        <f t="shared" ca="1" si="0"/>
        <v>71.000000000000028</v>
      </c>
      <c r="L55" s="87" t="str">
        <f t="shared" ca="1" si="1"/>
        <v/>
      </c>
      <c r="M55" s="85" t="str">
        <f t="shared" ca="1" si="2"/>
        <v/>
      </c>
      <c r="N55" s="84">
        <f ca="1">LN('Histogram Data'!K55+0.01)-LN(price)</f>
        <v>0.38497515856744347</v>
      </c>
      <c r="O55" s="84">
        <f ca="1">_xlfn.NORM.DIST(N55,0+0.03^3,AVERAGE('Valuation Model'!$K$22:$L$22),FALSE)/scaling</f>
        <v>9.9108125095044824E-2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3"/>
  <sheetViews>
    <sheetView workbookViewId="0">
      <selection activeCell="B73" sqref="B73"/>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v>42916</v>
      </c>
      <c r="B71">
        <v>19246.7</v>
      </c>
    </row>
    <row r="72" spans="1:2">
      <c r="A72" s="133">
        <v>43008</v>
      </c>
      <c r="B72">
        <v>19500.601999999999</v>
      </c>
    </row>
    <row r="73" spans="1:2">
      <c r="A73" s="133">
        <v>43100</v>
      </c>
      <c r="B73">
        <v>19738.886999999999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heetViews>
  <sheetFormatPr defaultRowHeight="1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7</vt:i4>
      </vt:variant>
      <vt:variant>
        <vt:lpstr>Named Ranges</vt:lpstr>
      </vt:variant>
      <vt:variant>
        <vt:i4>44</vt:i4>
      </vt:variant>
    </vt:vector>
  </HeadingPairs>
  <TitlesOfParts>
    <vt:vector size="59" baseType="lpstr">
      <vt:lpstr>Valuation Model</vt:lpstr>
      <vt:lpstr>Company Analysis</vt:lpstr>
      <vt:lpstr>New Annual and Rev Model</vt:lpstr>
      <vt:lpstr>Old Annual</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2018-08-12T01:33:48Z</dcterms:modified>
</cp:coreProperties>
</file>