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https://d.docs.live.net/31dfedd50d51e5ce/Documents/Business/Content/Covered Call Corner/2018.08/"/>
    </mc:Choice>
  </mc:AlternateContent>
  <xr:revisionPtr revIDLastSave="122" documentId="8_{A6F5B1DA-65C8-406F-964B-A5B059622683}" xr6:coauthVersionLast="34" xr6:coauthVersionMax="34" xr10:uidLastSave="{95EEE1C0-6310-4BE9-AE22-451A83CF2265}"/>
  <bookViews>
    <workbookView xWindow="0" yWindow="0" windowWidth="14400" windowHeight="7103" xr2:uid="{00000000-000D-0000-FFFF-FFFF00000000}"/>
  </bookViews>
  <sheets>
    <sheet name="Covered Call Corner 2018-08-08" sheetId="1" r:id="rId1"/>
    <sheet name="Disclaimer" sheetId="3" r:id="rId2"/>
  </sheets>
  <externalReferences>
    <externalReference r:id="rId3"/>
    <externalReference r:id="rId4"/>
  </externalReferences>
  <definedNames>
    <definedName name="coe">[1]Control!$D$9</definedName>
    <definedName name="daycount">[1]Control!#REF!</definedName>
    <definedName name="divYield">[1]Control!$D$8</definedName>
    <definedName name="infl">'[2]Valuation Model'!$M$22</definedName>
    <definedName name="iVol">[1]Control!$C$3</definedName>
    <definedName name="iVol2">[1]Control!$C$4</definedName>
    <definedName name="lowBound">[1]Control!#REF!</definedName>
    <definedName name="netDrift">[1]Control!$C$8</definedName>
    <definedName name="_xlnm.Print_Titles" localSheetId="0">'Covered Call Corner 2018-08-08'!$A:$B</definedName>
    <definedName name="upBound">[1]Control!#REF!</definedName>
  </definedNames>
  <calcPr calcId="179021"/>
</workbook>
</file>

<file path=xl/calcChain.xml><?xml version="1.0" encoding="utf-8"?>
<calcChain xmlns="http://schemas.openxmlformats.org/spreadsheetml/2006/main">
  <c r="F17" i="1" l="1"/>
  <c r="F18" i="1"/>
  <c r="F19" i="1"/>
  <c r="F20" i="1"/>
  <c r="F21" i="1"/>
  <c r="F22" i="1"/>
  <c r="F23" i="1"/>
  <c r="F24" i="1"/>
  <c r="F25" i="1"/>
  <c r="F16" i="1"/>
  <c r="F15" i="1"/>
  <c r="I17" i="1"/>
  <c r="I18" i="1"/>
  <c r="I19" i="1"/>
  <c r="I20" i="1"/>
  <c r="I21" i="1"/>
  <c r="I22" i="1"/>
  <c r="I23" i="1"/>
  <c r="I24" i="1"/>
  <c r="I25" i="1"/>
  <c r="I16" i="1"/>
  <c r="J17" i="1"/>
  <c r="J18" i="1"/>
  <c r="J19" i="1"/>
  <c r="J20" i="1"/>
  <c r="J21" i="1"/>
  <c r="J22" i="1"/>
  <c r="J23" i="1"/>
  <c r="J24" i="1"/>
  <c r="J25" i="1"/>
  <c r="J16" i="1"/>
  <c r="I15" i="1"/>
  <c r="J15" i="1"/>
  <c r="D17" i="1" l="1"/>
  <c r="D18" i="1"/>
  <c r="D19" i="1"/>
  <c r="D20" i="1"/>
  <c r="D21" i="1"/>
  <c r="D22" i="1"/>
  <c r="D23" i="1"/>
  <c r="D24" i="1"/>
  <c r="D25" i="1"/>
  <c r="D16" i="1"/>
  <c r="A22" i="1"/>
  <c r="B22" i="1"/>
  <c r="C22" i="1"/>
  <c r="A23" i="1"/>
  <c r="B23" i="1"/>
  <c r="C23" i="1"/>
  <c r="A24" i="1"/>
  <c r="B24" i="1"/>
  <c r="C24" i="1"/>
  <c r="A25" i="1"/>
  <c r="B25" i="1"/>
  <c r="C25" i="1"/>
  <c r="Q18" i="1"/>
  <c r="S18" i="1" s="1"/>
  <c r="Q19" i="1"/>
  <c r="S19" i="1" s="1"/>
  <c r="Q20" i="1"/>
  <c r="S20" i="1" s="1"/>
  <c r="Q21" i="1"/>
  <c r="S21" i="1" s="1"/>
  <c r="H16" i="1"/>
  <c r="G24" i="1"/>
  <c r="G25" i="1"/>
  <c r="A16" i="1"/>
  <c r="B16" i="1"/>
  <c r="C16" i="1"/>
  <c r="A17" i="1"/>
  <c r="B17" i="1"/>
  <c r="C17" i="1"/>
  <c r="A18" i="1"/>
  <c r="B18" i="1"/>
  <c r="C18" i="1"/>
  <c r="A19" i="1"/>
  <c r="B19" i="1"/>
  <c r="C19" i="1"/>
  <c r="A20" i="1"/>
  <c r="B20" i="1"/>
  <c r="C20" i="1"/>
  <c r="A21" i="1"/>
  <c r="B21" i="1"/>
  <c r="C21" i="1"/>
  <c r="E24" i="1"/>
  <c r="E25" i="1"/>
  <c r="G17" i="1"/>
  <c r="G18" i="1"/>
  <c r="G19" i="1"/>
  <c r="G20" i="1"/>
  <c r="G21" i="1"/>
  <c r="G22" i="1"/>
  <c r="G23" i="1"/>
  <c r="G16" i="1"/>
  <c r="K11" i="1"/>
  <c r="Q11" i="1"/>
  <c r="R11" i="1" s="1"/>
  <c r="K12" i="1"/>
  <c r="Q12" i="1"/>
  <c r="R12" i="1" s="1"/>
  <c r="H25" i="1"/>
  <c r="H24" i="1"/>
  <c r="H23" i="1"/>
  <c r="H22" i="1"/>
  <c r="H21" i="1"/>
  <c r="H20" i="1"/>
  <c r="H19" i="1"/>
  <c r="K19" i="1" s="1"/>
  <c r="H18" i="1"/>
  <c r="H17" i="1"/>
  <c r="E17" i="1"/>
  <c r="E18" i="1"/>
  <c r="E19" i="1"/>
  <c r="E20" i="1"/>
  <c r="E21" i="1"/>
  <c r="E22" i="1"/>
  <c r="E23" i="1"/>
  <c r="E16" i="1"/>
  <c r="H15" i="1"/>
  <c r="L17" i="1"/>
  <c r="M17" i="1"/>
  <c r="N17" i="1"/>
  <c r="L18" i="1"/>
  <c r="M18" i="1"/>
  <c r="N18" i="1"/>
  <c r="L19" i="1"/>
  <c r="M19" i="1"/>
  <c r="N19" i="1"/>
  <c r="L20" i="1"/>
  <c r="M20" i="1"/>
  <c r="N20" i="1"/>
  <c r="L21" i="1"/>
  <c r="M21" i="1"/>
  <c r="N21" i="1"/>
  <c r="L22" i="1"/>
  <c r="M22" i="1"/>
  <c r="N22" i="1"/>
  <c r="L23" i="1"/>
  <c r="M23" i="1"/>
  <c r="N23" i="1"/>
  <c r="L24" i="1"/>
  <c r="M24" i="1"/>
  <c r="N24" i="1"/>
  <c r="L25" i="1"/>
  <c r="M25" i="1"/>
  <c r="N25" i="1"/>
  <c r="N16" i="1"/>
  <c r="L16" i="1"/>
  <c r="M16" i="1"/>
  <c r="Q23" i="1"/>
  <c r="S23" i="1" s="1"/>
  <c r="Q24" i="1"/>
  <c r="S24" i="1" s="1"/>
  <c r="Q25" i="1"/>
  <c r="R25" i="1" s="1"/>
  <c r="K10" i="1"/>
  <c r="Q10" i="1"/>
  <c r="R10" i="1" s="1"/>
  <c r="Q3" i="1"/>
  <c r="S3" i="1" s="1"/>
  <c r="T3" i="1" s="1"/>
  <c r="Q22" i="1"/>
  <c r="Q17" i="1"/>
  <c r="R17" i="1" s="1"/>
  <c r="Q16" i="1"/>
  <c r="S16" i="1" s="1"/>
  <c r="T16" i="1" s="1"/>
  <c r="K21" i="1"/>
  <c r="K17" i="1"/>
  <c r="K8" i="1"/>
  <c r="K3" i="1"/>
  <c r="K9" i="1"/>
  <c r="K5" i="1"/>
  <c r="K6" i="1"/>
  <c r="K7" i="1"/>
  <c r="K4" i="1"/>
  <c r="Q4" i="1"/>
  <c r="S4" i="1" s="1"/>
  <c r="T4" i="1" s="1"/>
  <c r="Q8" i="1"/>
  <c r="R8" i="1" s="1"/>
  <c r="Q9" i="1"/>
  <c r="R9" i="1" s="1"/>
  <c r="Q5" i="1"/>
  <c r="R5" i="1" s="1"/>
  <c r="Q6" i="1"/>
  <c r="S6" i="1" s="1"/>
  <c r="T6" i="1" s="1"/>
  <c r="Q7" i="1"/>
  <c r="R7" i="1" s="1"/>
  <c r="T24" i="1" l="1"/>
  <c r="R16" i="1"/>
  <c r="S25" i="1"/>
  <c r="T25" i="1" s="1"/>
  <c r="R21" i="1"/>
  <c r="R18" i="1"/>
  <c r="R4" i="1"/>
  <c r="K24" i="1"/>
  <c r="S17" i="1"/>
  <c r="T17" i="1" s="1"/>
  <c r="R6" i="1"/>
  <c r="T21" i="1"/>
  <c r="R22" i="1"/>
  <c r="S9" i="1"/>
  <c r="T9" i="1" s="1"/>
  <c r="S10" i="1"/>
  <c r="T10" i="1" s="1"/>
  <c r="T18" i="1"/>
  <c r="R20" i="1"/>
  <c r="R24" i="1"/>
  <c r="S5" i="1"/>
  <c r="T5" i="1" s="1"/>
  <c r="S12" i="1"/>
  <c r="T12" i="1" s="1"/>
  <c r="T19" i="1"/>
  <c r="S22" i="1"/>
  <c r="T22" i="1" s="1"/>
  <c r="T20" i="1"/>
  <c r="T23" i="1"/>
  <c r="R23" i="1"/>
  <c r="S7" i="1"/>
  <c r="T7" i="1" s="1"/>
  <c r="R3" i="1"/>
  <c r="S8" i="1"/>
  <c r="T8" i="1" s="1"/>
  <c r="S11" i="1"/>
  <c r="T11" i="1" s="1"/>
  <c r="K23" i="1"/>
  <c r="K22" i="1"/>
  <c r="K18" i="1"/>
  <c r="R19" i="1"/>
  <c r="K16" i="1"/>
  <c r="K20" i="1"/>
  <c r="K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E2" authorId="0" shapeId="0" xr:uid="{00000000-0006-0000-0000-000001000000}">
      <text>
        <r>
          <rPr>
            <b/>
            <sz val="9"/>
            <color indexed="81"/>
            <rFont val="Tahoma"/>
            <family val="2"/>
          </rPr>
          <t>Erik Kobayashi-Solomon:</t>
        </r>
        <r>
          <rPr>
            <sz val="9"/>
            <color indexed="81"/>
            <rFont val="Tahoma"/>
            <family val="2"/>
          </rPr>
          <t xml:space="preserve">
This is the percentage weight in the manager's portfolio.</t>
        </r>
      </text>
    </comment>
    <comment ref="G2" authorId="0" shapeId="0" xr:uid="{00000000-0006-0000-0000-000002000000}">
      <text>
        <r>
          <rPr>
            <b/>
            <sz val="9"/>
            <color indexed="81"/>
            <rFont val="Tahoma"/>
            <family val="2"/>
          </rPr>
          <t>Erik Kobayashi-Solomon:</t>
        </r>
        <r>
          <rPr>
            <sz val="9"/>
            <color indexed="81"/>
            <rFont val="Tahoma"/>
            <family val="2"/>
          </rPr>
          <t xml:space="preserve">
Market price of the stock when this screen was published.</t>
        </r>
      </text>
    </comment>
    <comment ref="H2" authorId="0" shapeId="0" xr:uid="{00000000-0006-0000-0000-000003000000}">
      <text>
        <r>
          <rPr>
            <b/>
            <sz val="9"/>
            <color indexed="81"/>
            <rFont val="Tahoma"/>
            <family val="2"/>
          </rPr>
          <t>Erik Kobayashi-Solomon:</t>
        </r>
        <r>
          <rPr>
            <sz val="9"/>
            <color indexed="81"/>
            <rFont val="Tahoma"/>
            <family val="2"/>
          </rPr>
          <t xml:space="preserve">
The price at which the manager reported transacting in the shares.</t>
        </r>
      </text>
    </comment>
    <comment ref="I2" authorId="0" shapeId="0" xr:uid="{D936D08C-7A1D-44A1-97F2-FCE736B7DD9B}">
      <text>
        <r>
          <rPr>
            <b/>
            <sz val="9"/>
            <color indexed="81"/>
            <rFont val="Tahoma"/>
            <family val="2"/>
          </rPr>
          <t>Erik Kobayashi-Solomon:</t>
        </r>
        <r>
          <rPr>
            <sz val="9"/>
            <color indexed="81"/>
            <rFont val="Tahoma"/>
            <family val="2"/>
          </rPr>
          <t xml:space="preserve">
Low stock price over the last 52 weeks.</t>
        </r>
      </text>
    </comment>
    <comment ref="J2" authorId="0" shapeId="0" xr:uid="{5F18F288-8B3D-493B-AE48-1B7DE4CC8730}">
      <text>
        <r>
          <rPr>
            <b/>
            <sz val="9"/>
            <color indexed="81"/>
            <rFont val="Tahoma"/>
            <family val="2"/>
          </rPr>
          <t>Erik Kobayashi-Solomon:</t>
        </r>
        <r>
          <rPr>
            <sz val="9"/>
            <color indexed="81"/>
            <rFont val="Tahoma"/>
            <family val="2"/>
          </rPr>
          <t xml:space="preserve">
High stock price over the last 52 weeks.</t>
        </r>
      </text>
    </comment>
    <comment ref="K2" authorId="0" shapeId="0" xr:uid="{00000000-0006-0000-0000-000004000000}">
      <text>
        <r>
          <rPr>
            <b/>
            <sz val="9"/>
            <color indexed="81"/>
            <rFont val="Tahoma"/>
            <family val="2"/>
          </rPr>
          <t>Erik Kobayashi-Solomon:</t>
        </r>
        <r>
          <rPr>
            <sz val="9"/>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L2" authorId="0" shapeId="0" xr:uid="{00000000-0006-0000-0000-000005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M2" authorId="0" shapeId="0" xr:uid="{00000000-0006-0000-0000-000006000000}">
      <text>
        <r>
          <rPr>
            <b/>
            <sz val="8"/>
            <color indexed="81"/>
            <rFont val="Tahoma"/>
            <family val="2"/>
          </rPr>
          <t>Erik Kobayashi-Solomon:</t>
        </r>
        <r>
          <rPr>
            <sz val="8"/>
            <color indexed="81"/>
            <rFont val="Tahoma"/>
            <family val="2"/>
          </rPr>
          <t xml:space="preserve">
Days to expiration when data was drawn.</t>
        </r>
      </text>
    </comment>
    <comment ref="N2" authorId="0" shapeId="0" xr:uid="{00000000-0006-0000-0000-000007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O2" authorId="0" shapeId="0" xr:uid="{00000000-0006-0000-0000-000008000000}">
      <text>
        <r>
          <rPr>
            <b/>
            <sz val="8"/>
            <color indexed="81"/>
            <rFont val="Tahoma"/>
            <family val="2"/>
          </rPr>
          <t>Erik Kobayashi-Solomon:</t>
        </r>
        <r>
          <rPr>
            <sz val="8"/>
            <color indexed="81"/>
            <rFont val="Tahoma"/>
            <family val="2"/>
          </rPr>
          <t xml:space="preserve">
We choose the call strike price whose dollar delta is closest to 0.50.</t>
        </r>
      </text>
    </comment>
    <comment ref="P2" authorId="0" shapeId="0" xr:uid="{00000000-0006-0000-0000-000009000000}">
      <text>
        <r>
          <rPr>
            <b/>
            <sz val="8"/>
            <color indexed="81"/>
            <rFont val="Tahoma"/>
            <family val="2"/>
          </rPr>
          <t>Erik Kobayashi-Solomon:</t>
        </r>
        <r>
          <rPr>
            <sz val="8"/>
            <color indexed="81"/>
            <rFont val="Tahoma"/>
            <family val="2"/>
          </rPr>
          <t xml:space="preserve">
Bid price for the call as of the day the data was drawn. We use the bid because we are selling options.</t>
        </r>
      </text>
    </comment>
    <comment ref="Q2" authorId="0" shapeId="0" xr:uid="{00000000-0006-0000-0000-00000A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R2" authorId="0" shapeId="0" xr:uid="{00000000-0006-0000-0000-00000B000000}">
      <text>
        <r>
          <rPr>
            <b/>
            <sz val="8"/>
            <color indexed="81"/>
            <rFont val="Tahoma"/>
            <family val="2"/>
          </rPr>
          <t>Erik Kobayashi-Solomon:</t>
        </r>
        <r>
          <rPr>
            <sz val="8"/>
            <color indexed="81"/>
            <rFont val="Tahoma"/>
            <family val="2"/>
          </rPr>
          <t xml:space="preserve">
This is the percentage difference between the effective buy price for the call and the average price of the stock during the quarter.  A negative number means the effective buy price is lower than the price at which the manager probably bought the stock.</t>
        </r>
      </text>
    </comment>
    <comment ref="S2" authorId="0" shapeId="0" xr:uid="{00000000-0006-0000-0000-00000C000000}">
      <text>
        <r>
          <rPr>
            <b/>
            <sz val="8"/>
            <color indexed="81"/>
            <rFont val="Tahoma"/>
            <family val="2"/>
          </rPr>
          <t>Erik Kobayashi-Solomon:</t>
        </r>
        <r>
          <rPr>
            <sz val="8"/>
            <color indexed="81"/>
            <rFont val="Tahoma"/>
            <family val="2"/>
          </rPr>
          <t xml:space="preserve">
This is the maximum period return on a covered call, assuming the stock price is above the strike at the option's expiration.  This is your maximum possible win.  Your maximum possible loss is 100% of your Effective Buy Price.</t>
        </r>
      </text>
    </comment>
    <comment ref="T2" authorId="0" shapeId="0" xr:uid="{00000000-0006-0000-0000-00000D000000}">
      <text>
        <r>
          <rPr>
            <b/>
            <sz val="8"/>
            <color indexed="81"/>
            <rFont val="Tahoma"/>
            <family val="2"/>
          </rPr>
          <t>Erik Kobayashi-Solomon:</t>
        </r>
        <r>
          <rPr>
            <sz val="8"/>
            <color indexed="81"/>
            <rFont val="Tahoma"/>
            <family val="2"/>
          </rPr>
          <t xml:space="preserve">
This is the maximum return percentage on the covered call, normalized across options through an annualization calculation.</t>
        </r>
      </text>
    </comment>
    <comment ref="E15" authorId="0" shapeId="0" xr:uid="{00000000-0006-0000-0000-00000E000000}">
      <text>
        <r>
          <rPr>
            <b/>
            <sz val="9"/>
            <color indexed="81"/>
            <rFont val="Tahoma"/>
            <family val="2"/>
          </rPr>
          <t>Erik Kobayashi-Solomon:</t>
        </r>
        <r>
          <rPr>
            <sz val="9"/>
            <color indexed="81"/>
            <rFont val="Tahoma"/>
            <family val="2"/>
          </rPr>
          <t xml:space="preserve">
This is the percentage weight in the manager's portfolio.</t>
        </r>
      </text>
    </comment>
    <comment ref="G15" authorId="0" shapeId="0" xr:uid="{00000000-0006-0000-0000-00000F000000}">
      <text>
        <r>
          <rPr>
            <b/>
            <sz val="9"/>
            <color indexed="81"/>
            <rFont val="Tahoma"/>
            <family val="2"/>
          </rPr>
          <t>Erik Kobayashi-Solomon:</t>
        </r>
        <r>
          <rPr>
            <sz val="9"/>
            <color indexed="81"/>
            <rFont val="Tahoma"/>
            <family val="2"/>
          </rPr>
          <t xml:space="preserve">
Market price of the stock when this screen was published.</t>
        </r>
      </text>
    </comment>
    <comment ref="H15" authorId="0" shapeId="0" xr:uid="{00000000-0006-0000-0000-000010000000}">
      <text>
        <r>
          <rPr>
            <b/>
            <sz val="9"/>
            <color indexed="81"/>
            <rFont val="Tahoma"/>
            <family val="2"/>
          </rPr>
          <t>Erik Kobayashi-Solomon:</t>
        </r>
        <r>
          <rPr>
            <sz val="9"/>
            <color indexed="81"/>
            <rFont val="Tahoma"/>
            <family val="2"/>
          </rPr>
          <t xml:space="preserve">
The price at which the manager reported transacting in the shares.</t>
        </r>
      </text>
    </comment>
    <comment ref="I15" authorId="0" shapeId="0" xr:uid="{E926BCD0-210E-4F71-B566-8AE6E8713040}">
      <text>
        <r>
          <rPr>
            <b/>
            <sz val="9"/>
            <color indexed="81"/>
            <rFont val="Tahoma"/>
            <family val="2"/>
          </rPr>
          <t>Erik Kobayashi-Solomon:</t>
        </r>
        <r>
          <rPr>
            <sz val="9"/>
            <color indexed="81"/>
            <rFont val="Tahoma"/>
            <family val="2"/>
          </rPr>
          <t xml:space="preserve">
Low stock price over the last 52 weeks.</t>
        </r>
      </text>
    </comment>
    <comment ref="J15" authorId="0" shapeId="0" xr:uid="{A67B8652-2CDC-453D-A3BC-EDD4CFCAB36E}">
      <text>
        <r>
          <rPr>
            <b/>
            <sz val="9"/>
            <color indexed="81"/>
            <rFont val="Tahoma"/>
            <family val="2"/>
          </rPr>
          <t>Erik Kobayashi-Solomon:</t>
        </r>
        <r>
          <rPr>
            <sz val="9"/>
            <color indexed="81"/>
            <rFont val="Tahoma"/>
            <family val="2"/>
          </rPr>
          <t xml:space="preserve">
High stock price over the last 52 weeks.</t>
        </r>
      </text>
    </comment>
    <comment ref="K15" authorId="0" shapeId="0" xr:uid="{00000000-0006-0000-0000-000011000000}">
      <text>
        <r>
          <rPr>
            <b/>
            <sz val="8"/>
            <color indexed="81"/>
            <rFont val="Tahoma"/>
            <family val="2"/>
          </rPr>
          <t>Erik Kobayashi-Solomon:</t>
        </r>
        <r>
          <rPr>
            <sz val="8"/>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L15" authorId="0" shapeId="0" xr:uid="{00000000-0006-0000-0000-000012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M15" authorId="0" shapeId="0" xr:uid="{00000000-0006-0000-0000-000013000000}">
      <text>
        <r>
          <rPr>
            <b/>
            <sz val="8"/>
            <color indexed="81"/>
            <rFont val="Tahoma"/>
            <family val="2"/>
          </rPr>
          <t>Erik Kobayashi-Solomon:</t>
        </r>
        <r>
          <rPr>
            <sz val="8"/>
            <color indexed="81"/>
            <rFont val="Tahoma"/>
            <family val="2"/>
          </rPr>
          <t xml:space="preserve">
Days to expiration when data was drawn.</t>
        </r>
      </text>
    </comment>
    <comment ref="N15" authorId="0" shapeId="0" xr:uid="{00000000-0006-0000-0000-000014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O15" authorId="0" shapeId="0" xr:uid="{00000000-0006-0000-0000-000015000000}">
      <text>
        <r>
          <rPr>
            <b/>
            <sz val="8"/>
            <color indexed="81"/>
            <rFont val="Tahoma"/>
            <family val="2"/>
          </rPr>
          <t>Erik Kobayashi-Solomon:</t>
        </r>
        <r>
          <rPr>
            <sz val="8"/>
            <color indexed="81"/>
            <rFont val="Tahoma"/>
            <family val="2"/>
          </rPr>
          <t xml:space="preserve">
We choose the put strike price whose dollar delta is closest to -0.50.</t>
        </r>
      </text>
    </comment>
    <comment ref="P15" authorId="0" shapeId="0" xr:uid="{00000000-0006-0000-0000-000016000000}">
      <text>
        <r>
          <rPr>
            <b/>
            <sz val="8"/>
            <color indexed="81"/>
            <rFont val="Tahoma"/>
            <family val="2"/>
          </rPr>
          <t>Erik Kobayashi-Solomon:</t>
        </r>
        <r>
          <rPr>
            <sz val="8"/>
            <color indexed="81"/>
            <rFont val="Tahoma"/>
            <family val="2"/>
          </rPr>
          <t xml:space="preserve">
Bid price for the put as of the day the data put drawn. We use the bid because we are selling options.</t>
        </r>
      </text>
    </comment>
    <comment ref="Q15" authorId="0" shapeId="0" xr:uid="{00000000-0006-0000-0000-000017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R15" authorId="0" shapeId="0" xr:uid="{00000000-0006-0000-0000-000018000000}">
      <text>
        <r>
          <rPr>
            <b/>
            <sz val="8"/>
            <color indexed="81"/>
            <rFont val="Tahoma"/>
            <family val="2"/>
          </rPr>
          <t>Erik Kobayashi-Solomon:</t>
        </r>
        <r>
          <rPr>
            <sz val="8"/>
            <color indexed="81"/>
            <rFont val="Tahoma"/>
            <family val="2"/>
          </rPr>
          <t xml:space="preserve">
This is the percentage difference between the effective buy price for the put and the the average price of the stock during the quarter.  A negative number means the effective buy price is lower than the price at which the manager probably bought the stock.</t>
        </r>
      </text>
    </comment>
    <comment ref="S15" authorId="0" shapeId="0" xr:uid="{00000000-0006-0000-0000-000019000000}">
      <text>
        <r>
          <rPr>
            <b/>
            <sz val="8"/>
            <color indexed="81"/>
            <rFont val="Tahoma"/>
            <family val="2"/>
          </rPr>
          <t>Erik Kobayashi-Solomon:</t>
        </r>
        <r>
          <rPr>
            <sz val="8"/>
            <color indexed="81"/>
            <rFont val="Tahoma"/>
            <family val="2"/>
          </rPr>
          <t xml:space="preserve">
This is the maximum period return on a short put, assuming the stock price is above the strike at the option's expiration.  This is your maximum possible win.  Your maximum possible loss is 100% of your Effective Buy Price.</t>
        </r>
      </text>
    </comment>
    <comment ref="T15" authorId="0" shapeId="0" xr:uid="{00000000-0006-0000-0000-00001A000000}">
      <text>
        <r>
          <rPr>
            <b/>
            <sz val="8"/>
            <color indexed="81"/>
            <rFont val="Tahoma"/>
            <family val="2"/>
          </rPr>
          <t>Erik Kobayashi-Solomon:</t>
        </r>
        <r>
          <rPr>
            <sz val="8"/>
            <color indexed="81"/>
            <rFont val="Tahoma"/>
            <family val="2"/>
          </rPr>
          <t xml:space="preserve">
This is the maximum return percentage on the short put, normalized across options through an annualization calculation.</t>
        </r>
      </text>
    </comment>
  </commentList>
</comments>
</file>

<file path=xl/sharedStrings.xml><?xml version="1.0" encoding="utf-8"?>
<sst xmlns="http://schemas.openxmlformats.org/spreadsheetml/2006/main" count="99" uniqueCount="83">
  <si>
    <t>Ticker</t>
  </si>
  <si>
    <t>Stock Name</t>
  </si>
  <si>
    <t>Industry</t>
  </si>
  <si>
    <t>Days</t>
  </si>
  <si>
    <t>Dividend</t>
  </si>
  <si>
    <t>ATM Call</t>
  </si>
  <si>
    <t>Call Px</t>
  </si>
  <si>
    <t>ATM Put</t>
  </si>
  <si>
    <t>Put Px</t>
  </si>
  <si>
    <t>EBP-Call</t>
  </si>
  <si>
    <t>EBP-Put</t>
  </si>
  <si>
    <t>% Ret-Call</t>
  </si>
  <si>
    <t>% Ret.-Put</t>
  </si>
  <si>
    <t>Ann%-Call</t>
  </si>
  <si>
    <t>Ann%-Put</t>
  </si>
  <si>
    <t>Px/Av Px</t>
  </si>
  <si>
    <t>Diff from Avg Px-Call</t>
  </si>
  <si>
    <t>Diff from Avg Px-Put</t>
  </si>
  <si>
    <t>Covered Calls</t>
  </si>
  <si>
    <t>Short Puts</t>
  </si>
  <si>
    <t>Market Price</t>
  </si>
  <si>
    <t>Portfolio Weight (%)</t>
  </si>
  <si>
    <t>Reported Price</t>
  </si>
  <si>
    <t>Px/Rptd Px</t>
  </si>
  <si>
    <t>Source Data:</t>
  </si>
  <si>
    <t>Highligted options did not trade on day when data taken. Bid price shown.</t>
  </si>
  <si>
    <t>P/F</t>
  </si>
  <si>
    <t>Data</t>
  </si>
  <si>
    <t>P/F Value (Manager)</t>
  </si>
  <si>
    <t>52w High</t>
  </si>
  <si>
    <t>52w Low</t>
  </si>
  <si>
    <t>Fund</t>
  </si>
  <si>
    <t>Transaction</t>
  </si>
  <si>
    <t>+21%</t>
  </si>
  <si>
    <t>Expiration</t>
  </si>
  <si>
    <t>AZO</t>
  </si>
  <si>
    <t>AutoZone</t>
  </si>
  <si>
    <t>Specialty Retail</t>
  </si>
  <si>
    <t>CBS</t>
  </si>
  <si>
    <t>Media - Diversified</t>
  </si>
  <si>
    <t>CMCSA</t>
  </si>
  <si>
    <t>Comcast</t>
  </si>
  <si>
    <t>Pay TV</t>
  </si>
  <si>
    <t>ESRX</t>
  </si>
  <si>
    <t>Express Scripts Holding</t>
  </si>
  <si>
    <t>Healthcare Plans</t>
  </si>
  <si>
    <t>LLY</t>
  </si>
  <si>
    <t>Eli Lilly</t>
  </si>
  <si>
    <t>Drug Manufacturers - Major</t>
  </si>
  <si>
    <t>MDLZ</t>
  </si>
  <si>
    <t>Mondelez International</t>
  </si>
  <si>
    <t>Confectioners</t>
  </si>
  <si>
    <t>NYCB</t>
  </si>
  <si>
    <t>New York Community Banc</t>
  </si>
  <si>
    <t>Savings &amp; Cooperative Banks</t>
  </si>
  <si>
    <t>XOM</t>
  </si>
  <si>
    <t>Exxon Mobil</t>
  </si>
  <si>
    <t>Oil &amp; Gas Integrated</t>
  </si>
  <si>
    <t>Dodge &amp; Cox Value</t>
  </si>
  <si>
    <t>First Eagle U.S. Value</t>
  </si>
  <si>
    <t>Kahn Brothers Advisors</t>
  </si>
  <si>
    <t>Matrix Advisors</t>
  </si>
  <si>
    <t>Tweedy Brown Value</t>
  </si>
  <si>
    <t>https://www.dataroma.com/m/holdings.php?m=KB</t>
  </si>
  <si>
    <t>$628mm</t>
  </si>
  <si>
    <t>https://www.dataroma.com/m/holdings.php?m=MAVFX</t>
  </si>
  <si>
    <t>$55mm (David Katz)</t>
  </si>
  <si>
    <t>$488mm</t>
  </si>
  <si>
    <t>https://www.dataroma.com/m/holdings.php?m=TWEBX</t>
  </si>
  <si>
    <t>$1.4b (Jean-Marie Eveillard)</t>
  </si>
  <si>
    <t>https://www.dataroma.com/m/holdings.php?m=FEVAX</t>
  </si>
  <si>
    <t>$69b</t>
  </si>
  <si>
    <t>https://www.dataroma.com/m/holdings.php?m=DODGX</t>
  </si>
  <si>
    <t>+58%</t>
  </si>
  <si>
    <t>+38%</t>
  </si>
  <si>
    <t>+47%</t>
  </si>
  <si>
    <t>+31%</t>
  </si>
  <si>
    <t>+24%</t>
  </si>
  <si>
    <t>+42%</t>
  </si>
  <si>
    <t>+39%</t>
  </si>
  <si>
    <t>DEC 21 '18</t>
  </si>
  <si>
    <t>NOV 16 '18</t>
  </si>
  <si>
    <t>OCT 19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</si>
</sst>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
      <sz val="9"/>
      <color indexed="81"/>
      <name val="Tahoma"/>
      <family val="2"/>
    </font>
    <font>
      <b/>
      <sz val="9"/>
      <color indexed="81"/>
      <name val="Tahoma"/>
      <family val="2"/>
    </font>
    <font>
      <u/>
      <sz val="10"/>
      <color theme="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Arial"/>
      <family val="2"/>
    </font>
    <font>
      <sz val="10"/>
      <name val="Arial"/>
      <family val="2"/>
    </font>
    <font>
      <b/>
      <sz val="10"/>
      <name val="Arial"/>
      <family val="2"/>
    </font>
  </fonts>
  <fills count="36">
    <fill>
      <patternFill patternType="none"/>
    </fill>
    <fill>
      <patternFill patternType="gray125"/>
    </fill>
    <fill>
      <patternFill patternType="solid">
        <fgColor indexed="22"/>
        <bgColor indexed="64"/>
      </patternFill>
    </fill>
    <fill>
      <patternFill patternType="solid">
        <fgColor rgb="FF0049AA"/>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9" applyNumberFormat="0" applyAlignment="0" applyProtection="0"/>
    <xf numFmtId="0" fontId="20" fillId="9" borderId="10" applyNumberFormat="0" applyAlignment="0" applyProtection="0"/>
    <xf numFmtId="0" fontId="21" fillId="9" borderId="9" applyNumberFormat="0" applyAlignment="0" applyProtection="0"/>
    <xf numFmtId="0" fontId="22" fillId="0" borderId="11" applyNumberFormat="0" applyFill="0" applyAlignment="0" applyProtection="0"/>
    <xf numFmtId="0" fontId="23" fillId="10" borderId="12"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4" applyNumberFormat="0" applyFill="0" applyAlignment="0" applyProtection="0"/>
    <xf numFmtId="0" fontId="2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7"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7"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7"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7"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13" applyNumberFormat="0" applyFont="0" applyAlignment="0" applyProtection="0"/>
    <xf numFmtId="0" fontId="11"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1" fillId="11" borderId="13"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35">
    <xf numFmtId="0" fontId="0" fillId="0" borderId="0" xfId="0"/>
    <xf numFmtId="0" fontId="3" fillId="0" borderId="0" xfId="3"/>
    <xf numFmtId="0" fontId="29" fillId="0" borderId="0" xfId="0" applyFont="1"/>
    <xf numFmtId="0" fontId="29" fillId="2" borderId="1" xfId="0" applyFont="1" applyFill="1" applyBorder="1" applyAlignment="1">
      <alignment wrapText="1"/>
    </xf>
    <xf numFmtId="0" fontId="29" fillId="2" borderId="1" xfId="0" applyFont="1" applyFill="1" applyBorder="1" applyAlignment="1">
      <alignment horizontal="center" wrapText="1"/>
    </xf>
    <xf numFmtId="0" fontId="29" fillId="0" borderId="0" xfId="0" applyFont="1" applyAlignment="1">
      <alignment wrapText="1"/>
    </xf>
    <xf numFmtId="2" fontId="29" fillId="0" borderId="1" xfId="0" applyNumberFormat="1" applyFont="1" applyBorder="1" applyAlignment="1">
      <alignment horizontal="center"/>
    </xf>
    <xf numFmtId="43" fontId="29" fillId="0" borderId="1" xfId="1" applyFont="1" applyBorder="1" applyAlignment="1">
      <alignment horizontal="center"/>
    </xf>
    <xf numFmtId="43" fontId="29" fillId="0" borderId="1" xfId="1" applyNumberFormat="1" applyFont="1" applyBorder="1" applyAlignment="1">
      <alignment horizontal="center"/>
    </xf>
    <xf numFmtId="0" fontId="29" fillId="0" borderId="1" xfId="0" applyFont="1" applyFill="1" applyBorder="1" applyAlignment="1">
      <alignment horizontal="center"/>
    </xf>
    <xf numFmtId="164" fontId="29" fillId="0" borderId="1" xfId="2" applyNumberFormat="1" applyFont="1" applyBorder="1" applyAlignment="1">
      <alignment horizontal="center"/>
    </xf>
    <xf numFmtId="0" fontId="29" fillId="0" borderId="1" xfId="0" applyFont="1" applyFill="1" applyBorder="1"/>
    <xf numFmtId="0" fontId="29" fillId="0" borderId="1" xfId="0" applyFont="1" applyBorder="1" applyAlignment="1">
      <alignment horizontal="center"/>
    </xf>
    <xf numFmtId="0" fontId="29" fillId="0" borderId="1" xfId="0" applyFont="1" applyBorder="1" applyAlignment="1">
      <alignment horizontal="left"/>
    </xf>
    <xf numFmtId="0" fontId="29" fillId="4" borderId="3" xfId="0" applyFont="1" applyFill="1" applyBorder="1"/>
    <xf numFmtId="0" fontId="29" fillId="4" borderId="4" xfId="0" applyFont="1" applyFill="1" applyBorder="1"/>
    <xf numFmtId="0" fontId="29" fillId="4" borderId="5" xfId="0" applyFont="1" applyFill="1" applyBorder="1"/>
    <xf numFmtId="0" fontId="30" fillId="0" borderId="0" xfId="0" applyFont="1"/>
    <xf numFmtId="0" fontId="10" fillId="0" borderId="0" xfId="4"/>
    <xf numFmtId="0" fontId="30" fillId="0" borderId="2" xfId="0" applyFont="1" applyBorder="1"/>
    <xf numFmtId="0" fontId="29" fillId="0" borderId="2" xfId="0" applyFont="1" applyBorder="1"/>
    <xf numFmtId="0" fontId="29" fillId="0" borderId="0" xfId="0" applyFont="1" applyAlignment="1">
      <alignment horizontal="center"/>
    </xf>
    <xf numFmtId="0" fontId="30" fillId="0" borderId="2" xfId="0" applyFont="1" applyBorder="1" applyAlignment="1">
      <alignment horizontal="center"/>
    </xf>
    <xf numFmtId="0" fontId="4" fillId="0" borderId="0" xfId="0" applyFont="1"/>
    <xf numFmtId="0" fontId="29" fillId="0" borderId="0" xfId="0" applyFont="1" applyAlignment="1">
      <alignment horizontal="left"/>
    </xf>
    <xf numFmtId="14" fontId="29" fillId="0" borderId="1" xfId="0" applyNumberFormat="1" applyFont="1" applyFill="1" applyBorder="1" applyAlignment="1">
      <alignment horizontal="center"/>
    </xf>
    <xf numFmtId="0" fontId="0" fillId="0" borderId="0" xfId="0" applyFont="1"/>
    <xf numFmtId="10" fontId="29" fillId="0" borderId="0" xfId="0" applyNumberFormat="1" applyFont="1"/>
    <xf numFmtId="2" fontId="29" fillId="0" borderId="1" xfId="0" applyNumberFormat="1" applyFont="1" applyFill="1" applyBorder="1" applyAlignment="1">
      <alignment horizontal="center"/>
    </xf>
    <xf numFmtId="43" fontId="29" fillId="0" borderId="1" xfId="1" applyFont="1" applyFill="1" applyBorder="1" applyAlignment="1">
      <alignment horizontal="center"/>
    </xf>
    <xf numFmtId="43" fontId="29" fillId="0" borderId="1" xfId="1" applyNumberFormat="1" applyFont="1" applyFill="1" applyBorder="1" applyAlignment="1">
      <alignment horizontal="center"/>
    </xf>
    <xf numFmtId="164" fontId="29" fillId="0" borderId="1" xfId="2" applyNumberFormat="1" applyFont="1" applyFill="1" applyBorder="1" applyAlignment="1">
      <alignment horizontal="center"/>
    </xf>
    <xf numFmtId="2" fontId="29" fillId="0" borderId="1" xfId="0" quotePrefix="1" applyNumberFormat="1" applyFont="1" applyFill="1" applyBorder="1" applyAlignment="1">
      <alignment horizontal="center"/>
    </xf>
    <xf numFmtId="0" fontId="28" fillId="3" borderId="2" xfId="0" applyFont="1" applyFill="1" applyBorder="1" applyAlignment="1">
      <alignment horizontal="center"/>
    </xf>
    <xf numFmtId="14" fontId="29" fillId="4" borderId="1" xfId="0" applyNumberFormat="1" applyFont="1" applyFill="1" applyBorder="1" applyAlignment="1">
      <alignment horizontal="center"/>
    </xf>
  </cellXfs>
  <cellStyles count="71">
    <cellStyle name="20% - Accent1" xfId="22" builtinId="30" customBuiltin="1"/>
    <cellStyle name="20% - Accent1 2" xfId="53" xr:uid="{00000000-0005-0000-0000-000037000000}"/>
    <cellStyle name="20% - Accent2" xfId="26" builtinId="34" customBuiltin="1"/>
    <cellStyle name="20% - Accent2 2" xfId="56" xr:uid="{00000000-0005-0000-0000-000038000000}"/>
    <cellStyle name="20% - Accent3" xfId="30" builtinId="38" customBuiltin="1"/>
    <cellStyle name="20% - Accent3 2" xfId="59" xr:uid="{00000000-0005-0000-0000-000039000000}"/>
    <cellStyle name="20% - Accent4" xfId="34" builtinId="42" customBuiltin="1"/>
    <cellStyle name="20% - Accent4 2" xfId="62" xr:uid="{00000000-0005-0000-0000-00003A000000}"/>
    <cellStyle name="20% - Accent5" xfId="38" builtinId="46" customBuiltin="1"/>
    <cellStyle name="20% - Accent5 2" xfId="65" xr:uid="{00000000-0005-0000-0000-00003B000000}"/>
    <cellStyle name="20% - Accent6" xfId="42" builtinId="50" customBuiltin="1"/>
    <cellStyle name="20% - Accent6 2" xfId="68" xr:uid="{00000000-0005-0000-0000-00003C000000}"/>
    <cellStyle name="40% - Accent1" xfId="23" builtinId="31" customBuiltin="1"/>
    <cellStyle name="40% - Accent1 2" xfId="54" xr:uid="{00000000-0005-0000-0000-00003D000000}"/>
    <cellStyle name="40% - Accent2" xfId="27" builtinId="35" customBuiltin="1"/>
    <cellStyle name="40% - Accent2 2" xfId="57" xr:uid="{00000000-0005-0000-0000-00003E000000}"/>
    <cellStyle name="40% - Accent3" xfId="31" builtinId="39" customBuiltin="1"/>
    <cellStyle name="40% - Accent3 2" xfId="60" xr:uid="{00000000-0005-0000-0000-00003F000000}"/>
    <cellStyle name="40% - Accent4" xfId="35" builtinId="43" customBuiltin="1"/>
    <cellStyle name="40% - Accent4 2" xfId="63" xr:uid="{00000000-0005-0000-0000-000040000000}"/>
    <cellStyle name="40% - Accent5" xfId="39" builtinId="47" customBuiltin="1"/>
    <cellStyle name="40% - Accent5 2" xfId="66" xr:uid="{00000000-0005-0000-0000-000041000000}"/>
    <cellStyle name="40% - Accent6" xfId="43" builtinId="51" customBuiltin="1"/>
    <cellStyle name="40% - Accent6 2" xfId="69" xr:uid="{00000000-0005-0000-0000-000042000000}"/>
    <cellStyle name="60% - Accent1" xfId="24" builtinId="32" customBuiltin="1"/>
    <cellStyle name="60% - Accent1 2" xfId="55" xr:uid="{00000000-0005-0000-0000-000043000000}"/>
    <cellStyle name="60% - Accent2" xfId="28" builtinId="36" customBuiltin="1"/>
    <cellStyle name="60% - Accent2 2" xfId="58" xr:uid="{00000000-0005-0000-0000-000044000000}"/>
    <cellStyle name="60% - Accent3" xfId="32" builtinId="40" customBuiltin="1"/>
    <cellStyle name="60% - Accent3 2" xfId="61" xr:uid="{00000000-0005-0000-0000-000045000000}"/>
    <cellStyle name="60% - Accent4" xfId="36" builtinId="44" customBuiltin="1"/>
    <cellStyle name="60% - Accent4 2" xfId="64" xr:uid="{00000000-0005-0000-0000-000046000000}"/>
    <cellStyle name="60% - Accent5" xfId="40" builtinId="48" customBuiltin="1"/>
    <cellStyle name="60% - Accent5 2" xfId="67" xr:uid="{00000000-0005-0000-0000-000047000000}"/>
    <cellStyle name="60% - Accent6" xfId="44" builtinId="52" customBuiltin="1"/>
    <cellStyle name="60% - Accent6 2" xfId="70" xr:uid="{00000000-0005-0000-0000-00004800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8" xr:uid="{00000000-0005-0000-0000-00001C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cellStyle name="Input" xfId="13" builtinId="20" customBuiltin="1"/>
    <cellStyle name="Linked Cell" xfId="16" builtinId="24" customBuiltin="1"/>
    <cellStyle name="Neutral" xfId="12" builtinId="28" customBuiltin="1"/>
    <cellStyle name="Normal" xfId="0" builtinId="0"/>
    <cellStyle name="Normal 2" xfId="3" xr:uid="{00000000-0005-0000-0000-000028000000}"/>
    <cellStyle name="Normal 2 2" xfId="50" xr:uid="{00000000-0005-0000-0000-000029000000}"/>
    <cellStyle name="Normal 3" xfId="47" xr:uid="{00000000-0005-0000-0000-00002A000000}"/>
    <cellStyle name="Normal 4" xfId="45" xr:uid="{00000000-0005-0000-0000-00002B000000}"/>
    <cellStyle name="Normal 5" xfId="51" xr:uid="{00000000-0005-0000-0000-000049000000}"/>
    <cellStyle name="Note 2" xfId="46" xr:uid="{00000000-0005-0000-0000-00002C000000}"/>
    <cellStyle name="Note 3" xfId="52" xr:uid="{00000000-0005-0000-0000-00004A000000}"/>
    <cellStyle name="Output" xfId="14" builtinId="21" customBuiltin="1"/>
    <cellStyle name="Percent" xfId="2" builtinId="5"/>
    <cellStyle name="Percent 2" xfId="49" xr:uid="{00000000-0005-0000-0000-00002F000000}"/>
    <cellStyle name="Title" xfId="5" builtinId="15" customBuiltin="1"/>
    <cellStyle name="Total" xfId="20" builtinId="25" customBuiltin="1"/>
    <cellStyle name="Warning Text" xfId="18" builtinId="11" customBuiltin="1"/>
  </cellStyles>
  <dxfs count="2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15675" cy="1441837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a:t>
          </a:r>
          <a:r>
            <a:rPr lang="en-US" sz="1100">
              <a:solidFill>
                <a:schemeClr val="tx1"/>
              </a:solidFill>
              <a:effectLst/>
              <a:latin typeface="+mn-lt"/>
              <a:ea typeface="+mn-ea"/>
              <a:cs typeface="+mn-cs"/>
            </a:rPr>
            <a:t>training participants and subscribers</a:t>
          </a:r>
          <a:r>
            <a:rPr lang="en-US" sz="1100"/>
            <a:t>,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training participants and subscribers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a:t>
          </a:r>
          <a:r>
            <a:rPr lang="en-US" sz="1100">
              <a:solidFill>
                <a:schemeClr val="tx1"/>
              </a:solidFill>
              <a:effectLst/>
              <a:latin typeface="+mn-lt"/>
              <a:ea typeface="+mn-ea"/>
              <a:cs typeface="+mn-cs"/>
            </a:rPr>
            <a:t>training and subscription service</a:t>
          </a:r>
          <a:r>
            <a:rPr lang="en-US" sz="1100"/>
            <a:t>,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 INVESTOR</a:t>
          </a:r>
          <a:r>
            <a:rPr lang="en-US" sz="1100" baseline="0"/>
            <a:t> SERVICES, LLC</a:t>
          </a:r>
          <a:r>
            <a:rPr lang="en-US" sz="1100"/>
            <a:t>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OneDrive\Documents\Business\Training\_Resources\Spreadsheets\IOI%20BSM%20Cone%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ppData/Roaming/Microsoft/Excel/Integrated%20Model%20201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Range"/>
      <sheetName val="Cone Only"/>
      <sheetName val="Cone with Value Range"/>
      <sheetName val="Stock Price Data"/>
      <sheetName val="Calculations"/>
      <sheetName val="Disclaimer"/>
    </sheetNames>
    <sheetDataSet>
      <sheetData sheetId="0">
        <row r="3">
          <cell r="C3">
            <v>0.27655000000000002</v>
          </cell>
        </row>
        <row r="4">
          <cell r="C4">
            <v>0.29138999999999998</v>
          </cell>
        </row>
        <row r="8">
          <cell r="C8">
            <v>5.0000000000000044E-4</v>
          </cell>
        </row>
      </sheetData>
      <sheetData sheetId="1" refreshError="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Model"/>
      <sheetName val="Calculations"/>
      <sheetName val="Full Chart"/>
    </sheetNames>
    <sheetDataSet>
      <sheetData sheetId="0">
        <row r="3">
          <cell r="C3">
            <v>0.17699999999999999</v>
          </cell>
        </row>
      </sheetData>
      <sheetData sheetId="1">
        <row r="22">
          <cell r="M22">
            <v>0.03</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ataroma.com/m/holdings.php?m=TWEBX" TargetMode="External"/><Relationship Id="rId1" Type="http://schemas.openxmlformats.org/officeDocument/2006/relationships/hyperlink" Target="https://www.dataroma.com/m/holdings.php?m=MAVFX"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showGridLines="0" tabSelected="1" zoomScaleNormal="100" workbookViewId="0">
      <selection activeCell="W43" sqref="W43"/>
    </sheetView>
  </sheetViews>
  <sheetFormatPr defaultColWidth="9" defaultRowHeight="12.75" x14ac:dyDescent="0.35"/>
  <cols>
    <col min="1" max="1" width="6.73046875" style="2" bestFit="1" customWidth="1"/>
    <col min="2" max="2" width="23.59765625" style="2" bestFit="1" customWidth="1"/>
    <col min="3" max="3" width="23.73046875" style="2" bestFit="1" customWidth="1"/>
    <col min="4" max="4" width="4" style="2" bestFit="1" customWidth="1"/>
    <col min="5" max="5" width="10.73046875" style="2" customWidth="1"/>
    <col min="6" max="6" width="10.59765625" style="2" bestFit="1" customWidth="1"/>
    <col min="7" max="7" width="9.265625" style="2" bestFit="1" customWidth="1"/>
    <col min="8" max="8" width="10.265625" style="2" bestFit="1" customWidth="1"/>
    <col min="9" max="10" width="10.265625" style="2" customWidth="1"/>
    <col min="11" max="11" width="8.73046875" style="2" customWidth="1"/>
    <col min="12" max="12" width="10.73046875" style="2" customWidth="1"/>
    <col min="13" max="13" width="8.86328125" style="2" customWidth="1"/>
    <col min="14" max="14" width="7.86328125" style="2" bestFit="1" customWidth="1"/>
    <col min="15" max="15" width="9.265625" style="2" bestFit="1" customWidth="1"/>
    <col min="16" max="16" width="7.73046875" style="2" bestFit="1" customWidth="1"/>
    <col min="17" max="17" width="9.265625" style="2" bestFit="1" customWidth="1"/>
    <col min="18" max="20" width="10.73046875" style="2" customWidth="1"/>
    <col min="21" max="22" width="9" style="2"/>
    <col min="23" max="23" width="12.265625" style="2" customWidth="1"/>
    <col min="24" max="16384" width="9" style="2"/>
  </cols>
  <sheetData>
    <row r="1" spans="1:23" ht="13.15" x14ac:dyDescent="0.4">
      <c r="A1" s="33" t="s">
        <v>18</v>
      </c>
      <c r="B1" s="33"/>
      <c r="C1" s="33"/>
      <c r="D1" s="33"/>
      <c r="E1" s="33"/>
      <c r="F1" s="33"/>
      <c r="G1" s="33"/>
      <c r="H1" s="33"/>
      <c r="I1" s="33"/>
      <c r="J1" s="33"/>
      <c r="K1" s="33"/>
      <c r="L1" s="33"/>
      <c r="M1" s="33"/>
      <c r="N1" s="33"/>
      <c r="O1" s="33"/>
      <c r="P1" s="33"/>
      <c r="Q1" s="33"/>
      <c r="R1" s="33"/>
      <c r="S1" s="33"/>
      <c r="T1" s="33"/>
    </row>
    <row r="2" spans="1:23" s="5" customFormat="1" ht="25.5" x14ac:dyDescent="0.35">
      <c r="A2" s="3" t="s">
        <v>0</v>
      </c>
      <c r="B2" s="3" t="s">
        <v>1</v>
      </c>
      <c r="C2" s="3" t="s">
        <v>2</v>
      </c>
      <c r="D2" s="4" t="s">
        <v>26</v>
      </c>
      <c r="E2" s="4" t="s">
        <v>21</v>
      </c>
      <c r="F2" s="4" t="s">
        <v>32</v>
      </c>
      <c r="G2" s="4" t="s">
        <v>20</v>
      </c>
      <c r="H2" s="4" t="s">
        <v>22</v>
      </c>
      <c r="I2" s="4" t="s">
        <v>30</v>
      </c>
      <c r="J2" s="4" t="s">
        <v>29</v>
      </c>
      <c r="K2" s="4" t="s">
        <v>23</v>
      </c>
      <c r="L2" s="4" t="s">
        <v>34</v>
      </c>
      <c r="M2" s="4" t="s">
        <v>3</v>
      </c>
      <c r="N2" s="4" t="s">
        <v>4</v>
      </c>
      <c r="O2" s="4" t="s">
        <v>5</v>
      </c>
      <c r="P2" s="4" t="s">
        <v>6</v>
      </c>
      <c r="Q2" s="4" t="s">
        <v>9</v>
      </c>
      <c r="R2" s="4" t="s">
        <v>16</v>
      </c>
      <c r="S2" s="4" t="s">
        <v>11</v>
      </c>
      <c r="T2" s="4" t="s">
        <v>13</v>
      </c>
    </row>
    <row r="3" spans="1:23" x14ac:dyDescent="0.35">
      <c r="A3" s="11" t="s">
        <v>35</v>
      </c>
      <c r="B3" s="11" t="s">
        <v>36</v>
      </c>
      <c r="C3" s="11" t="s">
        <v>37</v>
      </c>
      <c r="D3" s="9">
        <v>5</v>
      </c>
      <c r="E3" s="28">
        <v>2.42</v>
      </c>
      <c r="F3" s="32" t="s">
        <v>73</v>
      </c>
      <c r="G3" s="29">
        <v>732.68</v>
      </c>
      <c r="H3" s="29">
        <v>670.93</v>
      </c>
      <c r="I3" s="29">
        <v>497.28989999999999</v>
      </c>
      <c r="J3" s="29">
        <v>797.89</v>
      </c>
      <c r="K3" s="30">
        <f t="shared" ref="K3:K12" si="0">G3/H3</f>
        <v>1.0920364270490215</v>
      </c>
      <c r="L3" s="34" t="s">
        <v>80</v>
      </c>
      <c r="M3" s="9">
        <v>135</v>
      </c>
      <c r="N3" s="29">
        <v>0</v>
      </c>
      <c r="O3" s="29">
        <v>740</v>
      </c>
      <c r="P3" s="29">
        <v>44.9</v>
      </c>
      <c r="Q3" s="29">
        <f t="shared" ref="Q3:Q12" si="1">G3-P3-N3</f>
        <v>687.78</v>
      </c>
      <c r="R3" s="31">
        <f t="shared" ref="R3:R12" si="2">Q3/H3-1</f>
        <v>2.5114393453862682E-2</v>
      </c>
      <c r="S3" s="31">
        <f t="shared" ref="S3:S9" si="3">(O3-Q3)/Q3</f>
        <v>7.5925441274826297E-2</v>
      </c>
      <c r="T3" s="31">
        <f t="shared" ref="T3:T9" si="4">(1+S3)^(365/M3)-1</f>
        <v>0.21879198483924678</v>
      </c>
      <c r="V3" s="27"/>
      <c r="W3" s="27"/>
    </row>
    <row r="4" spans="1:23" x14ac:dyDescent="0.35">
      <c r="A4" s="11" t="s">
        <v>38</v>
      </c>
      <c r="B4" s="11" t="s">
        <v>38</v>
      </c>
      <c r="C4" s="11" t="s">
        <v>39</v>
      </c>
      <c r="D4" s="9">
        <v>4</v>
      </c>
      <c r="E4" s="28">
        <v>2.14</v>
      </c>
      <c r="F4" s="32" t="s">
        <v>75</v>
      </c>
      <c r="G4" s="29">
        <v>53.2</v>
      </c>
      <c r="H4" s="29">
        <v>56.2</v>
      </c>
      <c r="I4" s="29">
        <v>47.54</v>
      </c>
      <c r="J4" s="29">
        <v>67.569999999999993</v>
      </c>
      <c r="K4" s="30">
        <f t="shared" si="0"/>
        <v>0.94661921708185048</v>
      </c>
      <c r="L4" s="25" t="s">
        <v>81</v>
      </c>
      <c r="M4" s="9">
        <v>100</v>
      </c>
      <c r="N4" s="29">
        <v>0.18</v>
      </c>
      <c r="O4" s="29">
        <v>55</v>
      </c>
      <c r="P4" s="29">
        <v>2.31</v>
      </c>
      <c r="Q4" s="29">
        <f t="shared" si="1"/>
        <v>50.71</v>
      </c>
      <c r="R4" s="31">
        <f t="shared" si="2"/>
        <v>-9.7686832740213503E-2</v>
      </c>
      <c r="S4" s="31">
        <f t="shared" si="3"/>
        <v>8.4598698481561804E-2</v>
      </c>
      <c r="T4" s="31">
        <f t="shared" si="4"/>
        <v>0.34503051738669099</v>
      </c>
    </row>
    <row r="5" spans="1:23" x14ac:dyDescent="0.35">
      <c r="A5" s="11" t="s">
        <v>40</v>
      </c>
      <c r="B5" s="11" t="s">
        <v>41</v>
      </c>
      <c r="C5" s="11" t="s">
        <v>42</v>
      </c>
      <c r="D5" s="9">
        <v>1</v>
      </c>
      <c r="E5" s="28">
        <v>3.85</v>
      </c>
      <c r="F5" s="32" t="s">
        <v>76</v>
      </c>
      <c r="G5" s="29">
        <v>35.020000000000003</v>
      </c>
      <c r="H5" s="29">
        <v>32.81</v>
      </c>
      <c r="I5" s="29">
        <v>30.43</v>
      </c>
      <c r="J5" s="29">
        <v>44</v>
      </c>
      <c r="K5" s="30">
        <f t="shared" si="0"/>
        <v>1.0673575129533679</v>
      </c>
      <c r="L5" s="25" t="s">
        <v>81</v>
      </c>
      <c r="M5" s="9">
        <v>100</v>
      </c>
      <c r="N5" s="29">
        <v>0.19</v>
      </c>
      <c r="O5" s="29">
        <v>35</v>
      </c>
      <c r="P5" s="29">
        <v>1.77</v>
      </c>
      <c r="Q5" s="29">
        <f t="shared" si="1"/>
        <v>33.06</v>
      </c>
      <c r="R5" s="31">
        <f t="shared" si="2"/>
        <v>7.6196281621456752E-3</v>
      </c>
      <c r="S5" s="31">
        <f t="shared" si="3"/>
        <v>5.8681185722927937E-2</v>
      </c>
      <c r="T5" s="31">
        <f t="shared" si="4"/>
        <v>0.23138245724022988</v>
      </c>
    </row>
    <row r="6" spans="1:23" x14ac:dyDescent="0.35">
      <c r="A6" s="11" t="s">
        <v>43</v>
      </c>
      <c r="B6" s="11" t="s">
        <v>44</v>
      </c>
      <c r="C6" s="11" t="s">
        <v>45</v>
      </c>
      <c r="D6" s="9">
        <v>1</v>
      </c>
      <c r="E6" s="28">
        <v>2.85</v>
      </c>
      <c r="F6" s="32" t="s">
        <v>33</v>
      </c>
      <c r="G6" s="29">
        <v>78.75</v>
      </c>
      <c r="H6" s="29">
        <v>77.209999999999994</v>
      </c>
      <c r="I6" s="29">
        <v>55.8</v>
      </c>
      <c r="J6" s="29">
        <v>85.07</v>
      </c>
      <c r="K6" s="30">
        <f t="shared" si="0"/>
        <v>1.0199456029011786</v>
      </c>
      <c r="L6" s="25" t="s">
        <v>81</v>
      </c>
      <c r="M6" s="9">
        <v>100</v>
      </c>
      <c r="N6" s="29">
        <v>0</v>
      </c>
      <c r="O6" s="29">
        <v>80</v>
      </c>
      <c r="P6" s="29">
        <v>4.95</v>
      </c>
      <c r="Q6" s="29">
        <f t="shared" si="1"/>
        <v>73.8</v>
      </c>
      <c r="R6" s="31">
        <f t="shared" si="2"/>
        <v>-4.416526356689543E-2</v>
      </c>
      <c r="S6" s="31">
        <f t="shared" si="3"/>
        <v>8.4010840108401125E-2</v>
      </c>
      <c r="T6" s="31">
        <f t="shared" si="4"/>
        <v>0.3423715272803225</v>
      </c>
      <c r="V6" s="27"/>
      <c r="W6" s="27"/>
    </row>
    <row r="7" spans="1:23" x14ac:dyDescent="0.35">
      <c r="A7" s="11" t="s">
        <v>46</v>
      </c>
      <c r="B7" s="11" t="s">
        <v>47</v>
      </c>
      <c r="C7" s="11" t="s">
        <v>48</v>
      </c>
      <c r="D7" s="9">
        <v>1</v>
      </c>
      <c r="E7" s="28">
        <v>2.0499999999999998</v>
      </c>
      <c r="F7" s="32" t="s">
        <v>77</v>
      </c>
      <c r="G7" s="29">
        <v>102.24</v>
      </c>
      <c r="H7" s="29">
        <v>85.33</v>
      </c>
      <c r="I7" s="29">
        <v>73.69</v>
      </c>
      <c r="J7" s="29">
        <v>103.81</v>
      </c>
      <c r="K7" s="30">
        <f t="shared" si="0"/>
        <v>1.1981718035860776</v>
      </c>
      <c r="L7" s="25" t="s">
        <v>81</v>
      </c>
      <c r="M7" s="9">
        <v>100</v>
      </c>
      <c r="N7" s="29">
        <v>0.5625</v>
      </c>
      <c r="O7" s="29">
        <v>105</v>
      </c>
      <c r="P7" s="29">
        <v>3.25</v>
      </c>
      <c r="Q7" s="29">
        <f t="shared" si="1"/>
        <v>98.427499999999995</v>
      </c>
      <c r="R7" s="31">
        <f t="shared" si="2"/>
        <v>0.153492323918903</v>
      </c>
      <c r="S7" s="31">
        <f t="shared" si="3"/>
        <v>6.6775037464123402E-2</v>
      </c>
      <c r="T7" s="31">
        <f t="shared" si="4"/>
        <v>0.26609380257480408</v>
      </c>
      <c r="V7" s="27"/>
      <c r="W7" s="27"/>
    </row>
    <row r="8" spans="1:23" x14ac:dyDescent="0.35">
      <c r="A8" s="11" t="s">
        <v>49</v>
      </c>
      <c r="B8" s="11" t="s">
        <v>50</v>
      </c>
      <c r="C8" s="11" t="s">
        <v>51</v>
      </c>
      <c r="D8" s="9">
        <v>4</v>
      </c>
      <c r="E8" s="28">
        <v>2.16</v>
      </c>
      <c r="F8" s="32" t="s">
        <v>78</v>
      </c>
      <c r="G8" s="29">
        <v>42.72</v>
      </c>
      <c r="H8" s="29">
        <v>40.99</v>
      </c>
      <c r="I8" s="29">
        <v>37.42</v>
      </c>
      <c r="J8" s="29">
        <v>46.54</v>
      </c>
      <c r="K8" s="30">
        <f t="shared" si="0"/>
        <v>1.0422054159551108</v>
      </c>
      <c r="L8" s="25" t="s">
        <v>80</v>
      </c>
      <c r="M8" s="9">
        <v>135</v>
      </c>
      <c r="N8" s="29">
        <v>0.26</v>
      </c>
      <c r="O8" s="29">
        <v>43</v>
      </c>
      <c r="P8" s="29">
        <v>1.68</v>
      </c>
      <c r="Q8" s="29">
        <f t="shared" si="1"/>
        <v>40.78</v>
      </c>
      <c r="R8" s="31">
        <f t="shared" si="2"/>
        <v>-5.1232007806781832E-3</v>
      </c>
      <c r="S8" s="31">
        <f t="shared" si="3"/>
        <v>5.4438450220696391E-2</v>
      </c>
      <c r="T8" s="31">
        <f t="shared" si="4"/>
        <v>0.15409775442089368</v>
      </c>
      <c r="V8" s="27"/>
      <c r="W8" s="27"/>
    </row>
    <row r="9" spans="1:23" x14ac:dyDescent="0.35">
      <c r="A9" s="11" t="s">
        <v>52</v>
      </c>
      <c r="B9" s="11" t="s">
        <v>53</v>
      </c>
      <c r="C9" s="11" t="s">
        <v>54</v>
      </c>
      <c r="D9" s="9">
        <v>3</v>
      </c>
      <c r="E9" s="28">
        <v>5.47</v>
      </c>
      <c r="F9" s="32" t="s">
        <v>79</v>
      </c>
      <c r="G9" s="29">
        <v>10.66</v>
      </c>
      <c r="H9" s="29">
        <v>11.25</v>
      </c>
      <c r="I9" s="29">
        <v>10.4</v>
      </c>
      <c r="J9" s="29">
        <v>14.53</v>
      </c>
      <c r="K9" s="30">
        <f t="shared" si="0"/>
        <v>0.9475555555555556</v>
      </c>
      <c r="L9" s="25" t="s">
        <v>82</v>
      </c>
      <c r="M9" s="9">
        <v>72</v>
      </c>
      <c r="N9" s="29">
        <v>0</v>
      </c>
      <c r="O9" s="29">
        <v>11</v>
      </c>
      <c r="P9" s="29">
        <v>0.2</v>
      </c>
      <c r="Q9" s="29">
        <f t="shared" si="1"/>
        <v>10.46</v>
      </c>
      <c r="R9" s="31">
        <f t="shared" si="2"/>
        <v>-7.0222222222222186E-2</v>
      </c>
      <c r="S9" s="31">
        <f t="shared" si="3"/>
        <v>5.1625239005736054E-2</v>
      </c>
      <c r="T9" s="31">
        <f t="shared" si="4"/>
        <v>0.29069351559565826</v>
      </c>
      <c r="V9" s="27"/>
      <c r="W9" s="27"/>
    </row>
    <row r="10" spans="1:23" x14ac:dyDescent="0.35">
      <c r="A10" s="11" t="s">
        <v>55</v>
      </c>
      <c r="B10" s="11" t="s">
        <v>56</v>
      </c>
      <c r="C10" s="11" t="s">
        <v>57</v>
      </c>
      <c r="D10" s="9">
        <v>2</v>
      </c>
      <c r="E10" s="28">
        <v>2.2799999999999998</v>
      </c>
      <c r="F10" s="32" t="s">
        <v>74</v>
      </c>
      <c r="G10" s="29">
        <v>80.62</v>
      </c>
      <c r="H10" s="29">
        <v>77.75</v>
      </c>
      <c r="I10" s="29">
        <v>72.155000000000001</v>
      </c>
      <c r="J10" s="29">
        <v>89.3</v>
      </c>
      <c r="K10" s="30">
        <f t="shared" si="0"/>
        <v>1.0369131832797429</v>
      </c>
      <c r="L10" s="25" t="s">
        <v>81</v>
      </c>
      <c r="M10" s="9">
        <v>100</v>
      </c>
      <c r="N10" s="29">
        <v>0.82</v>
      </c>
      <c r="O10" s="29">
        <v>80</v>
      </c>
      <c r="P10" s="29">
        <v>2.67</v>
      </c>
      <c r="Q10" s="29">
        <f t="shared" si="1"/>
        <v>77.13000000000001</v>
      </c>
      <c r="R10" s="31">
        <f t="shared" si="2"/>
        <v>-7.9742765273310701E-3</v>
      </c>
      <c r="S10" s="31">
        <f t="shared" ref="S10:S12" si="5">(O10-Q10)/Q10</f>
        <v>3.7209905354596007E-2</v>
      </c>
      <c r="T10" s="31">
        <f t="shared" ref="T10:T12" si="6">(1+S10)^(365/M10)-1</f>
        <v>0.14265018175032074</v>
      </c>
    </row>
    <row r="11" spans="1:23" hidden="1" x14ac:dyDescent="0.35">
      <c r="A11" s="11"/>
      <c r="B11" s="11"/>
      <c r="C11" s="11"/>
      <c r="D11" s="9"/>
      <c r="E11" s="28"/>
      <c r="F11" s="9"/>
      <c r="G11" s="29"/>
      <c r="H11" s="29"/>
      <c r="I11" s="29"/>
      <c r="J11" s="29"/>
      <c r="K11" s="30" t="e">
        <f t="shared" si="0"/>
        <v>#DIV/0!</v>
      </c>
      <c r="L11" s="9"/>
      <c r="M11" s="9"/>
      <c r="N11" s="29"/>
      <c r="O11" s="29"/>
      <c r="P11" s="29"/>
      <c r="Q11" s="29">
        <f t="shared" si="1"/>
        <v>0</v>
      </c>
      <c r="R11" s="31" t="e">
        <f t="shared" si="2"/>
        <v>#DIV/0!</v>
      </c>
      <c r="S11" s="31" t="e">
        <f t="shared" si="5"/>
        <v>#DIV/0!</v>
      </c>
      <c r="T11" s="31" t="e">
        <f t="shared" si="6"/>
        <v>#DIV/0!</v>
      </c>
      <c r="V11" s="27"/>
      <c r="W11" s="27"/>
    </row>
    <row r="12" spans="1:23" hidden="1" x14ac:dyDescent="0.35">
      <c r="A12" s="11"/>
      <c r="B12" s="11"/>
      <c r="C12" s="11"/>
      <c r="D12" s="9"/>
      <c r="E12" s="9"/>
      <c r="F12" s="9"/>
      <c r="G12" s="29"/>
      <c r="H12" s="29"/>
      <c r="I12" s="29"/>
      <c r="J12" s="29"/>
      <c r="K12" s="30" t="e">
        <f t="shared" si="0"/>
        <v>#DIV/0!</v>
      </c>
      <c r="L12" s="25"/>
      <c r="M12" s="9"/>
      <c r="N12" s="29"/>
      <c r="O12" s="29"/>
      <c r="P12" s="29"/>
      <c r="Q12" s="29">
        <f t="shared" si="1"/>
        <v>0</v>
      </c>
      <c r="R12" s="31" t="e">
        <f t="shared" si="2"/>
        <v>#DIV/0!</v>
      </c>
      <c r="S12" s="31" t="e">
        <f t="shared" si="5"/>
        <v>#DIV/0!</v>
      </c>
      <c r="T12" s="31" t="e">
        <f t="shared" si="6"/>
        <v>#DIV/0!</v>
      </c>
      <c r="U12" s="26"/>
      <c r="V12" s="27"/>
      <c r="W12" s="27"/>
    </row>
    <row r="13" spans="1:23" x14ac:dyDescent="0.35">
      <c r="V13" s="27"/>
      <c r="W13" s="27"/>
    </row>
    <row r="14" spans="1:23" ht="13.15" x14ac:dyDescent="0.4">
      <c r="A14" s="33" t="s">
        <v>19</v>
      </c>
      <c r="B14" s="33"/>
      <c r="C14" s="33"/>
      <c r="D14" s="33"/>
      <c r="E14" s="33"/>
      <c r="F14" s="33"/>
      <c r="G14" s="33"/>
      <c r="H14" s="33"/>
      <c r="I14" s="33"/>
      <c r="J14" s="33"/>
      <c r="K14" s="33"/>
      <c r="L14" s="33"/>
      <c r="M14" s="33"/>
      <c r="N14" s="33"/>
      <c r="O14" s="33"/>
      <c r="P14" s="33"/>
      <c r="Q14" s="33"/>
      <c r="R14" s="33"/>
      <c r="S14" s="33"/>
      <c r="T14" s="33"/>
    </row>
    <row r="15" spans="1:23" s="5" customFormat="1" ht="25.5" x14ac:dyDescent="0.35">
      <c r="A15" s="3" t="s">
        <v>0</v>
      </c>
      <c r="B15" s="3" t="s">
        <v>1</v>
      </c>
      <c r="C15" s="3" t="s">
        <v>2</v>
      </c>
      <c r="D15" s="4" t="s">
        <v>26</v>
      </c>
      <c r="E15" s="4" t="s">
        <v>21</v>
      </c>
      <c r="F15" s="4" t="str">
        <f>F2</f>
        <v>Transaction</v>
      </c>
      <c r="G15" s="4" t="s">
        <v>20</v>
      </c>
      <c r="H15" s="4" t="str">
        <f t="shared" ref="H15:J16" si="7">H2</f>
        <v>Reported Price</v>
      </c>
      <c r="I15" s="4" t="str">
        <f t="shared" si="7"/>
        <v>52w Low</v>
      </c>
      <c r="J15" s="4" t="str">
        <f t="shared" si="7"/>
        <v>52w High</v>
      </c>
      <c r="K15" s="4" t="s">
        <v>15</v>
      </c>
      <c r="L15" s="4" t="s">
        <v>34</v>
      </c>
      <c r="M15" s="4" t="s">
        <v>3</v>
      </c>
      <c r="N15" s="4" t="s">
        <v>4</v>
      </c>
      <c r="O15" s="4" t="s">
        <v>7</v>
      </c>
      <c r="P15" s="4" t="s">
        <v>8</v>
      </c>
      <c r="Q15" s="4" t="s">
        <v>10</v>
      </c>
      <c r="R15" s="4" t="s">
        <v>17</v>
      </c>
      <c r="S15" s="4" t="s">
        <v>12</v>
      </c>
      <c r="T15" s="4" t="s">
        <v>14</v>
      </c>
    </row>
    <row r="16" spans="1:23" x14ac:dyDescent="0.35">
      <c r="A16" s="13" t="str">
        <f t="shared" ref="A16:C16" si="8">A3</f>
        <v>AZO</v>
      </c>
      <c r="B16" s="13" t="str">
        <f t="shared" si="8"/>
        <v>AutoZone</v>
      </c>
      <c r="C16" s="13" t="str">
        <f t="shared" si="8"/>
        <v>Specialty Retail</v>
      </c>
      <c r="D16" s="12">
        <f>D3</f>
        <v>5</v>
      </c>
      <c r="E16" s="12">
        <f>E3</f>
        <v>2.42</v>
      </c>
      <c r="F16" s="6" t="str">
        <f>F3</f>
        <v>+58%</v>
      </c>
      <c r="G16" s="7">
        <f>G3</f>
        <v>732.68</v>
      </c>
      <c r="H16" s="7">
        <f t="shared" si="7"/>
        <v>670.93</v>
      </c>
      <c r="I16" s="7">
        <f t="shared" si="7"/>
        <v>497.28989999999999</v>
      </c>
      <c r="J16" s="7">
        <f t="shared" si="7"/>
        <v>797.89</v>
      </c>
      <c r="K16" s="8">
        <f t="shared" ref="K16:K25" si="9">G16/H16</f>
        <v>1.0920364270490215</v>
      </c>
      <c r="L16" s="34" t="str">
        <f>L3</f>
        <v>DEC 21 '18</v>
      </c>
      <c r="M16" s="12">
        <f>M3</f>
        <v>135</v>
      </c>
      <c r="N16" s="7">
        <f>N3</f>
        <v>0</v>
      </c>
      <c r="O16" s="7">
        <v>740</v>
      </c>
      <c r="P16" s="7">
        <v>45.6</v>
      </c>
      <c r="Q16" s="7">
        <f t="shared" ref="Q16:Q22" si="10">O16-P16</f>
        <v>694.4</v>
      </c>
      <c r="R16" s="10">
        <f t="shared" ref="R16:R25" si="11">Q16/H16-1</f>
        <v>3.4981294620899384E-2</v>
      </c>
      <c r="S16" s="10">
        <f>(O16-Q16)/Q16</f>
        <v>6.5668202764976993E-2</v>
      </c>
      <c r="T16" s="10">
        <f>(1+S16)^(365/M16)-1</f>
        <v>0.18763154407337423</v>
      </c>
    </row>
    <row r="17" spans="1:20" x14ac:dyDescent="0.35">
      <c r="A17" s="13" t="str">
        <f t="shared" ref="A17:D17" si="12">A4</f>
        <v>CBS</v>
      </c>
      <c r="B17" s="13" t="str">
        <f t="shared" si="12"/>
        <v>CBS</v>
      </c>
      <c r="C17" s="13" t="str">
        <f t="shared" si="12"/>
        <v>Media - Diversified</v>
      </c>
      <c r="D17" s="12">
        <f t="shared" si="12"/>
        <v>4</v>
      </c>
      <c r="E17" s="12">
        <f t="shared" ref="E17:I25" si="13">E4</f>
        <v>2.14</v>
      </c>
      <c r="F17" s="6" t="str">
        <f t="shared" si="13"/>
        <v>+47%</v>
      </c>
      <c r="G17" s="7">
        <f t="shared" si="13"/>
        <v>53.2</v>
      </c>
      <c r="H17" s="7">
        <f t="shared" si="13"/>
        <v>56.2</v>
      </c>
      <c r="I17" s="7">
        <f t="shared" si="13"/>
        <v>47.54</v>
      </c>
      <c r="J17" s="7">
        <f t="shared" ref="J17:J25" si="14">J4</f>
        <v>67.569999999999993</v>
      </c>
      <c r="K17" s="8">
        <f t="shared" si="9"/>
        <v>0.94661921708185048</v>
      </c>
      <c r="L17" s="34" t="str">
        <f t="shared" ref="L17:N17" si="15">L4</f>
        <v>NOV 16 '18</v>
      </c>
      <c r="M17" s="12">
        <f t="shared" si="15"/>
        <v>100</v>
      </c>
      <c r="N17" s="7">
        <f t="shared" si="15"/>
        <v>0.18</v>
      </c>
      <c r="O17" s="7">
        <v>55</v>
      </c>
      <c r="P17" s="7">
        <v>3.8</v>
      </c>
      <c r="Q17" s="7">
        <f t="shared" si="10"/>
        <v>51.2</v>
      </c>
      <c r="R17" s="10">
        <f t="shared" si="11"/>
        <v>-8.8967971530249157E-2</v>
      </c>
      <c r="S17" s="10">
        <f t="shared" ref="S17:S22" si="16">(O17-Q17)/Q17</f>
        <v>7.4218749999999944E-2</v>
      </c>
      <c r="T17" s="10">
        <f t="shared" ref="T17:T22" si="17">(1+S17)^(365/M17)-1</f>
        <v>0.29863905343740105</v>
      </c>
    </row>
    <row r="18" spans="1:20" x14ac:dyDescent="0.35">
      <c r="A18" s="13" t="str">
        <f t="shared" ref="A18:D18" si="18">A5</f>
        <v>CMCSA</v>
      </c>
      <c r="B18" s="13" t="str">
        <f t="shared" si="18"/>
        <v>Comcast</v>
      </c>
      <c r="C18" s="13" t="str">
        <f t="shared" si="18"/>
        <v>Pay TV</v>
      </c>
      <c r="D18" s="12">
        <f t="shared" si="18"/>
        <v>1</v>
      </c>
      <c r="E18" s="12">
        <f t="shared" si="13"/>
        <v>3.85</v>
      </c>
      <c r="F18" s="6" t="str">
        <f t="shared" si="13"/>
        <v>+31%</v>
      </c>
      <c r="G18" s="7">
        <f t="shared" si="13"/>
        <v>35.020000000000003</v>
      </c>
      <c r="H18" s="7">
        <f t="shared" si="13"/>
        <v>32.81</v>
      </c>
      <c r="I18" s="7">
        <f t="shared" si="13"/>
        <v>30.43</v>
      </c>
      <c r="J18" s="7">
        <f t="shared" si="14"/>
        <v>44</v>
      </c>
      <c r="K18" s="8">
        <f t="shared" si="9"/>
        <v>1.0673575129533679</v>
      </c>
      <c r="L18" s="34" t="str">
        <f t="shared" ref="L18:N18" si="19">L5</f>
        <v>NOV 16 '18</v>
      </c>
      <c r="M18" s="12">
        <f t="shared" si="19"/>
        <v>100</v>
      </c>
      <c r="N18" s="7">
        <f t="shared" si="19"/>
        <v>0.19</v>
      </c>
      <c r="O18" s="7">
        <v>35</v>
      </c>
      <c r="P18" s="7">
        <v>1.71</v>
      </c>
      <c r="Q18" s="7">
        <f t="shared" si="10"/>
        <v>33.29</v>
      </c>
      <c r="R18" s="10">
        <f t="shared" si="11"/>
        <v>1.4629686071319536E-2</v>
      </c>
      <c r="S18" s="10">
        <f t="shared" si="16"/>
        <v>5.1366776809852834E-2</v>
      </c>
      <c r="T18" s="10">
        <f t="shared" si="17"/>
        <v>0.20061291169214956</v>
      </c>
    </row>
    <row r="19" spans="1:20" x14ac:dyDescent="0.35">
      <c r="A19" s="13" t="str">
        <f t="shared" ref="A19:D19" si="20">A6</f>
        <v>ESRX</v>
      </c>
      <c r="B19" s="13" t="str">
        <f t="shared" si="20"/>
        <v>Express Scripts Holding</v>
      </c>
      <c r="C19" s="13" t="str">
        <f t="shared" si="20"/>
        <v>Healthcare Plans</v>
      </c>
      <c r="D19" s="12">
        <f t="shared" si="20"/>
        <v>1</v>
      </c>
      <c r="E19" s="12">
        <f t="shared" si="13"/>
        <v>2.85</v>
      </c>
      <c r="F19" s="6" t="str">
        <f t="shared" si="13"/>
        <v>+21%</v>
      </c>
      <c r="G19" s="7">
        <f t="shared" si="13"/>
        <v>78.75</v>
      </c>
      <c r="H19" s="7">
        <f t="shared" si="13"/>
        <v>77.209999999999994</v>
      </c>
      <c r="I19" s="7">
        <f t="shared" si="13"/>
        <v>55.8</v>
      </c>
      <c r="J19" s="7">
        <f t="shared" si="14"/>
        <v>85.07</v>
      </c>
      <c r="K19" s="8">
        <f t="shared" si="9"/>
        <v>1.0199456029011786</v>
      </c>
      <c r="L19" s="34" t="str">
        <f t="shared" ref="L19:N19" si="21">L6</f>
        <v>NOV 16 '18</v>
      </c>
      <c r="M19" s="12">
        <f t="shared" si="21"/>
        <v>100</v>
      </c>
      <c r="N19" s="7">
        <f t="shared" si="21"/>
        <v>0</v>
      </c>
      <c r="O19" s="7">
        <v>80</v>
      </c>
      <c r="P19" s="7">
        <v>6</v>
      </c>
      <c r="Q19" s="7">
        <f t="shared" ref="Q19:Q21" si="22">O19-P19</f>
        <v>74</v>
      </c>
      <c r="R19" s="10">
        <f t="shared" si="11"/>
        <v>-4.1574925527781303E-2</v>
      </c>
      <c r="S19" s="10">
        <f t="shared" si="16"/>
        <v>8.1081081081081086E-2</v>
      </c>
      <c r="T19" s="10">
        <f t="shared" si="17"/>
        <v>0.32917656490347591</v>
      </c>
    </row>
    <row r="20" spans="1:20" x14ac:dyDescent="0.35">
      <c r="A20" s="13" t="str">
        <f t="shared" ref="A20:D20" si="23">A7</f>
        <v>LLY</v>
      </c>
      <c r="B20" s="13" t="str">
        <f t="shared" si="23"/>
        <v>Eli Lilly</v>
      </c>
      <c r="C20" s="13" t="str">
        <f t="shared" si="23"/>
        <v>Drug Manufacturers - Major</v>
      </c>
      <c r="D20" s="12">
        <f t="shared" si="23"/>
        <v>1</v>
      </c>
      <c r="E20" s="12">
        <f t="shared" si="13"/>
        <v>2.0499999999999998</v>
      </c>
      <c r="F20" s="6" t="str">
        <f t="shared" si="13"/>
        <v>+24%</v>
      </c>
      <c r="G20" s="7">
        <f t="shared" si="13"/>
        <v>102.24</v>
      </c>
      <c r="H20" s="7">
        <f t="shared" si="13"/>
        <v>85.33</v>
      </c>
      <c r="I20" s="7">
        <f t="shared" si="13"/>
        <v>73.69</v>
      </c>
      <c r="J20" s="7">
        <f t="shared" si="14"/>
        <v>103.81</v>
      </c>
      <c r="K20" s="8">
        <f t="shared" si="9"/>
        <v>1.1981718035860776</v>
      </c>
      <c r="L20" s="34" t="str">
        <f t="shared" ref="L20:N20" si="24">L7</f>
        <v>NOV 16 '18</v>
      </c>
      <c r="M20" s="12">
        <f t="shared" si="24"/>
        <v>100</v>
      </c>
      <c r="N20" s="7">
        <f t="shared" si="24"/>
        <v>0.5625</v>
      </c>
      <c r="O20" s="7">
        <v>105</v>
      </c>
      <c r="P20" s="7">
        <v>6</v>
      </c>
      <c r="Q20" s="7">
        <f t="shared" si="22"/>
        <v>99</v>
      </c>
      <c r="R20" s="10">
        <f t="shared" si="11"/>
        <v>0.16020157037384286</v>
      </c>
      <c r="S20" s="10">
        <f t="shared" si="16"/>
        <v>6.0606060606060608E-2</v>
      </c>
      <c r="T20" s="10">
        <f t="shared" si="17"/>
        <v>0.23957406554882943</v>
      </c>
    </row>
    <row r="21" spans="1:20" x14ac:dyDescent="0.35">
      <c r="A21" s="13" t="str">
        <f t="shared" ref="A21:D21" si="25">A8</f>
        <v>MDLZ</v>
      </c>
      <c r="B21" s="13" t="str">
        <f t="shared" si="25"/>
        <v>Mondelez International</v>
      </c>
      <c r="C21" s="13" t="str">
        <f t="shared" si="25"/>
        <v>Confectioners</v>
      </c>
      <c r="D21" s="12">
        <f t="shared" si="25"/>
        <v>4</v>
      </c>
      <c r="E21" s="12">
        <f t="shared" si="13"/>
        <v>2.16</v>
      </c>
      <c r="F21" s="6" t="str">
        <f t="shared" si="13"/>
        <v>+42%</v>
      </c>
      <c r="G21" s="7">
        <f t="shared" si="13"/>
        <v>42.72</v>
      </c>
      <c r="H21" s="7">
        <f t="shared" si="13"/>
        <v>40.99</v>
      </c>
      <c r="I21" s="7">
        <f t="shared" si="13"/>
        <v>37.42</v>
      </c>
      <c r="J21" s="7">
        <f t="shared" si="14"/>
        <v>46.54</v>
      </c>
      <c r="K21" s="8">
        <f t="shared" si="9"/>
        <v>1.0422054159551108</v>
      </c>
      <c r="L21" s="34" t="str">
        <f t="shared" ref="L21:N21" si="26">L8</f>
        <v>DEC 21 '18</v>
      </c>
      <c r="M21" s="12">
        <f t="shared" si="26"/>
        <v>135</v>
      </c>
      <c r="N21" s="7">
        <f t="shared" si="26"/>
        <v>0.26</v>
      </c>
      <c r="O21" s="7">
        <v>43</v>
      </c>
      <c r="P21" s="7">
        <v>1.87</v>
      </c>
      <c r="Q21" s="7">
        <f t="shared" si="22"/>
        <v>41.13</v>
      </c>
      <c r="R21" s="10">
        <f t="shared" si="11"/>
        <v>3.4154671871187148E-3</v>
      </c>
      <c r="S21" s="10">
        <f t="shared" si="16"/>
        <v>4.54655968879163E-2</v>
      </c>
      <c r="T21" s="10">
        <f t="shared" si="17"/>
        <v>0.12773700650139563</v>
      </c>
    </row>
    <row r="22" spans="1:20" x14ac:dyDescent="0.35">
      <c r="A22" s="13" t="str">
        <f t="shared" ref="A22:D22" si="27">A9</f>
        <v>NYCB</v>
      </c>
      <c r="B22" s="13" t="str">
        <f t="shared" si="27"/>
        <v>New York Community Banc</v>
      </c>
      <c r="C22" s="13" t="str">
        <f t="shared" si="27"/>
        <v>Savings &amp; Cooperative Banks</v>
      </c>
      <c r="D22" s="12">
        <f t="shared" si="27"/>
        <v>3</v>
      </c>
      <c r="E22" s="12">
        <f t="shared" si="13"/>
        <v>5.47</v>
      </c>
      <c r="F22" s="6" t="str">
        <f t="shared" si="13"/>
        <v>+39%</v>
      </c>
      <c r="G22" s="7">
        <f t="shared" si="13"/>
        <v>10.66</v>
      </c>
      <c r="H22" s="7">
        <f t="shared" si="13"/>
        <v>11.25</v>
      </c>
      <c r="I22" s="7">
        <f t="shared" si="13"/>
        <v>10.4</v>
      </c>
      <c r="J22" s="7">
        <f t="shared" si="14"/>
        <v>14.53</v>
      </c>
      <c r="K22" s="8">
        <f t="shared" si="9"/>
        <v>0.9475555555555556</v>
      </c>
      <c r="L22" s="34" t="str">
        <f t="shared" ref="L22:N22" si="28">L9</f>
        <v>OCT 19 '18</v>
      </c>
      <c r="M22" s="12">
        <f t="shared" si="28"/>
        <v>72</v>
      </c>
      <c r="N22" s="7">
        <f t="shared" si="28"/>
        <v>0</v>
      </c>
      <c r="O22" s="7">
        <v>11</v>
      </c>
      <c r="P22" s="7">
        <v>0.5</v>
      </c>
      <c r="Q22" s="7">
        <f t="shared" si="10"/>
        <v>10.5</v>
      </c>
      <c r="R22" s="10">
        <f t="shared" si="11"/>
        <v>-6.6666666666666652E-2</v>
      </c>
      <c r="S22" s="10">
        <f t="shared" si="16"/>
        <v>4.7619047619047616E-2</v>
      </c>
      <c r="T22" s="10">
        <f t="shared" si="17"/>
        <v>0.26595988248038438</v>
      </c>
    </row>
    <row r="23" spans="1:20" x14ac:dyDescent="0.35">
      <c r="A23" s="13" t="str">
        <f t="shared" ref="A23:D23" si="29">A10</f>
        <v>XOM</v>
      </c>
      <c r="B23" s="13" t="str">
        <f t="shared" si="29"/>
        <v>Exxon Mobil</v>
      </c>
      <c r="C23" s="13" t="str">
        <f t="shared" si="29"/>
        <v>Oil &amp; Gas Integrated</v>
      </c>
      <c r="D23" s="12">
        <f t="shared" si="29"/>
        <v>2</v>
      </c>
      <c r="E23" s="12">
        <f t="shared" si="13"/>
        <v>2.2799999999999998</v>
      </c>
      <c r="F23" s="6" t="str">
        <f t="shared" si="13"/>
        <v>+38%</v>
      </c>
      <c r="G23" s="7">
        <f t="shared" si="13"/>
        <v>80.62</v>
      </c>
      <c r="H23" s="7">
        <f t="shared" si="13"/>
        <v>77.75</v>
      </c>
      <c r="I23" s="7">
        <f t="shared" si="13"/>
        <v>72.155000000000001</v>
      </c>
      <c r="J23" s="7">
        <f t="shared" si="14"/>
        <v>89.3</v>
      </c>
      <c r="K23" s="8">
        <f t="shared" si="9"/>
        <v>1.0369131832797429</v>
      </c>
      <c r="L23" s="34" t="str">
        <f t="shared" ref="L23:N23" si="30">L10</f>
        <v>NOV 16 '18</v>
      </c>
      <c r="M23" s="12">
        <f t="shared" si="30"/>
        <v>100</v>
      </c>
      <c r="N23" s="7">
        <f t="shared" si="30"/>
        <v>0.82</v>
      </c>
      <c r="O23" s="7">
        <v>80</v>
      </c>
      <c r="P23" s="7">
        <v>2.97</v>
      </c>
      <c r="Q23" s="7">
        <f t="shared" ref="Q23:Q25" si="31">O23-P23</f>
        <v>77.03</v>
      </c>
      <c r="R23" s="10">
        <f t="shared" si="11"/>
        <v>-9.2604501607717049E-3</v>
      </c>
      <c r="S23" s="10">
        <f t="shared" ref="S23:S25" si="32">(O23-Q23)/Q23</f>
        <v>3.8556406594833163E-2</v>
      </c>
      <c r="T23" s="10">
        <f t="shared" ref="T23:T25" si="33">(1+S23)^(365/M23)-1</f>
        <v>0.14807385083952607</v>
      </c>
    </row>
    <row r="24" spans="1:20" hidden="1" x14ac:dyDescent="0.35">
      <c r="A24" s="13">
        <f t="shared" ref="A24:D25" si="34">A11</f>
        <v>0</v>
      </c>
      <c r="B24" s="13">
        <f t="shared" si="34"/>
        <v>0</v>
      </c>
      <c r="C24" s="13">
        <f t="shared" si="34"/>
        <v>0</v>
      </c>
      <c r="D24" s="12">
        <f t="shared" si="34"/>
        <v>0</v>
      </c>
      <c r="E24" s="12">
        <f t="shared" ref="E24:G24" si="35">E11</f>
        <v>0</v>
      </c>
      <c r="F24" s="6">
        <f t="shared" si="35"/>
        <v>0</v>
      </c>
      <c r="G24" s="7">
        <f t="shared" si="35"/>
        <v>0</v>
      </c>
      <c r="H24" s="7">
        <f t="shared" si="13"/>
        <v>0</v>
      </c>
      <c r="I24" s="7">
        <f t="shared" si="13"/>
        <v>0</v>
      </c>
      <c r="J24" s="7">
        <f t="shared" si="14"/>
        <v>0</v>
      </c>
      <c r="K24" s="8" t="e">
        <f t="shared" si="9"/>
        <v>#DIV/0!</v>
      </c>
      <c r="L24" s="25">
        <f t="shared" ref="L24:N24" si="36">L11</f>
        <v>0</v>
      </c>
      <c r="M24" s="12">
        <f t="shared" si="36"/>
        <v>0</v>
      </c>
      <c r="N24" s="7">
        <f t="shared" si="36"/>
        <v>0</v>
      </c>
      <c r="O24" s="7"/>
      <c r="P24" s="7"/>
      <c r="Q24" s="7">
        <f t="shared" si="31"/>
        <v>0</v>
      </c>
      <c r="R24" s="10" t="e">
        <f t="shared" si="11"/>
        <v>#DIV/0!</v>
      </c>
      <c r="S24" s="10" t="e">
        <f t="shared" si="32"/>
        <v>#DIV/0!</v>
      </c>
      <c r="T24" s="10" t="e">
        <f t="shared" si="33"/>
        <v>#DIV/0!</v>
      </c>
    </row>
    <row r="25" spans="1:20" hidden="1" x14ac:dyDescent="0.35">
      <c r="A25" s="13">
        <f t="shared" si="34"/>
        <v>0</v>
      </c>
      <c r="B25" s="13">
        <f t="shared" si="34"/>
        <v>0</v>
      </c>
      <c r="C25" s="13">
        <f t="shared" si="34"/>
        <v>0</v>
      </c>
      <c r="D25" s="12">
        <f t="shared" si="34"/>
        <v>0</v>
      </c>
      <c r="E25" s="12">
        <f t="shared" ref="E25:G25" si="37">E12</f>
        <v>0</v>
      </c>
      <c r="F25" s="6">
        <f t="shared" si="37"/>
        <v>0</v>
      </c>
      <c r="G25" s="7">
        <f t="shared" si="37"/>
        <v>0</v>
      </c>
      <c r="H25" s="7">
        <f t="shared" si="13"/>
        <v>0</v>
      </c>
      <c r="I25" s="7">
        <f t="shared" si="13"/>
        <v>0</v>
      </c>
      <c r="J25" s="7">
        <f t="shared" si="14"/>
        <v>0</v>
      </c>
      <c r="K25" s="8" t="e">
        <f t="shared" si="9"/>
        <v>#DIV/0!</v>
      </c>
      <c r="L25" s="25">
        <f t="shared" ref="L25:N25" si="38">L12</f>
        <v>0</v>
      </c>
      <c r="M25" s="12">
        <f t="shared" si="38"/>
        <v>0</v>
      </c>
      <c r="N25" s="7">
        <f t="shared" si="38"/>
        <v>0</v>
      </c>
      <c r="O25" s="7"/>
      <c r="P25" s="7"/>
      <c r="Q25" s="7">
        <f t="shared" si="31"/>
        <v>0</v>
      </c>
      <c r="R25" s="10" t="e">
        <f t="shared" si="11"/>
        <v>#DIV/0!</v>
      </c>
      <c r="S25" s="10" t="e">
        <f t="shared" si="32"/>
        <v>#DIV/0!</v>
      </c>
      <c r="T25" s="10" t="e">
        <f t="shared" si="33"/>
        <v>#DIV/0!</v>
      </c>
    </row>
    <row r="28" spans="1:20" x14ac:dyDescent="0.35">
      <c r="A28" s="14" t="s">
        <v>25</v>
      </c>
      <c r="B28" s="15"/>
      <c r="C28" s="16"/>
      <c r="D28" s="14"/>
      <c r="E28" s="15"/>
    </row>
    <row r="30" spans="1:20" ht="13.15" x14ac:dyDescent="0.4">
      <c r="A30" s="17" t="s">
        <v>24</v>
      </c>
    </row>
    <row r="31" spans="1:20" ht="13.15" x14ac:dyDescent="0.4">
      <c r="A31" s="22" t="s">
        <v>26</v>
      </c>
      <c r="B31" s="19" t="s">
        <v>28</v>
      </c>
      <c r="C31" s="19" t="s">
        <v>31</v>
      </c>
      <c r="D31" s="19" t="s">
        <v>27</v>
      </c>
      <c r="E31" s="20"/>
      <c r="F31" s="20"/>
      <c r="G31" s="20"/>
      <c r="H31" s="20"/>
      <c r="I31" s="20"/>
      <c r="J31" s="20"/>
      <c r="K31" s="20"/>
      <c r="L31" s="20"/>
    </row>
    <row r="32" spans="1:20" x14ac:dyDescent="0.35">
      <c r="A32" s="21">
        <v>1</v>
      </c>
      <c r="B32" s="2" t="s">
        <v>71</v>
      </c>
      <c r="C32" s="2" t="s">
        <v>58</v>
      </c>
      <c r="D32" s="18" t="s">
        <v>72</v>
      </c>
    </row>
    <row r="33" spans="1:4" x14ac:dyDescent="0.35">
      <c r="A33" s="21">
        <v>2</v>
      </c>
      <c r="B33" s="2" t="s">
        <v>69</v>
      </c>
      <c r="C33" s="2" t="s">
        <v>59</v>
      </c>
      <c r="D33" s="18" t="s">
        <v>70</v>
      </c>
    </row>
    <row r="34" spans="1:4" x14ac:dyDescent="0.35">
      <c r="A34" s="21">
        <v>3</v>
      </c>
      <c r="B34" s="23" t="s">
        <v>64</v>
      </c>
      <c r="C34" s="23" t="s">
        <v>60</v>
      </c>
      <c r="D34" s="18" t="s">
        <v>63</v>
      </c>
    </row>
    <row r="35" spans="1:4" x14ac:dyDescent="0.35">
      <c r="A35" s="21">
        <v>4</v>
      </c>
      <c r="B35" s="2" t="s">
        <v>66</v>
      </c>
      <c r="C35" s="23" t="s">
        <v>61</v>
      </c>
      <c r="D35" s="18" t="s">
        <v>65</v>
      </c>
    </row>
    <row r="36" spans="1:4" x14ac:dyDescent="0.35">
      <c r="A36" s="21">
        <v>5</v>
      </c>
      <c r="B36" s="23" t="s">
        <v>67</v>
      </c>
      <c r="C36" s="23" t="s">
        <v>62</v>
      </c>
      <c r="D36" s="18" t="s">
        <v>68</v>
      </c>
    </row>
    <row r="37" spans="1:4" x14ac:dyDescent="0.35">
      <c r="A37" s="21"/>
    </row>
    <row r="38" spans="1:4" x14ac:dyDescent="0.35">
      <c r="A38" s="24"/>
    </row>
    <row r="39" spans="1:4" x14ac:dyDescent="0.35">
      <c r="A39" s="24"/>
    </row>
    <row r="40" spans="1:4" x14ac:dyDescent="0.35">
      <c r="A40" s="24"/>
    </row>
  </sheetData>
  <sortState ref="A2:P8">
    <sortCondition descending="1" ref="E2"/>
  </sortState>
  <mergeCells count="2">
    <mergeCell ref="A1:T1"/>
    <mergeCell ref="A14:T14"/>
  </mergeCells>
  <phoneticPr fontId="7" type="noConversion"/>
  <conditionalFormatting sqref="T3">
    <cfRule type="expression" dxfId="19" priority="20">
      <formula>$T$3&gt;$T$16</formula>
    </cfRule>
  </conditionalFormatting>
  <conditionalFormatting sqref="T4">
    <cfRule type="expression" dxfId="18" priority="19">
      <formula>$T$4&gt;$T$17</formula>
    </cfRule>
  </conditionalFormatting>
  <conditionalFormatting sqref="T5">
    <cfRule type="expression" dxfId="17" priority="18">
      <formula>$T$5&gt;$T$18</formula>
    </cfRule>
  </conditionalFormatting>
  <conditionalFormatting sqref="T6">
    <cfRule type="expression" dxfId="16" priority="17">
      <formula>$T$6&gt;$T$19</formula>
    </cfRule>
  </conditionalFormatting>
  <conditionalFormatting sqref="T7">
    <cfRule type="expression" dxfId="15" priority="16">
      <formula>$T$7&gt;$T$20</formula>
    </cfRule>
  </conditionalFormatting>
  <conditionalFormatting sqref="T8">
    <cfRule type="expression" dxfId="14" priority="15">
      <formula>$T$8&gt;$T$21</formula>
    </cfRule>
  </conditionalFormatting>
  <conditionalFormatting sqref="T10">
    <cfRule type="expression" dxfId="13" priority="14">
      <formula>$T$10&gt;$T$23</formula>
    </cfRule>
  </conditionalFormatting>
  <conditionalFormatting sqref="T16">
    <cfRule type="expression" dxfId="12" priority="13">
      <formula>$T$16&gt;$T$3</formula>
    </cfRule>
  </conditionalFormatting>
  <conditionalFormatting sqref="T17">
    <cfRule type="expression" dxfId="11" priority="12">
      <formula>$T$17&gt;$T$4</formula>
    </cfRule>
  </conditionalFormatting>
  <conditionalFormatting sqref="T20">
    <cfRule type="expression" dxfId="10" priority="9">
      <formula>$T$20&gt;$T$7</formula>
    </cfRule>
  </conditionalFormatting>
  <conditionalFormatting sqref="T19">
    <cfRule type="expression" dxfId="9" priority="10">
      <formula>$T$19&gt;$T$6</formula>
    </cfRule>
  </conditionalFormatting>
  <conditionalFormatting sqref="T18">
    <cfRule type="expression" dxfId="8" priority="11">
      <formula>$T$18&gt;$T$5</formula>
    </cfRule>
  </conditionalFormatting>
  <conditionalFormatting sqref="T21">
    <cfRule type="expression" dxfId="7" priority="8">
      <formula>$T$21&gt;$T$8</formula>
    </cfRule>
  </conditionalFormatting>
  <conditionalFormatting sqref="T23">
    <cfRule type="expression" dxfId="6" priority="7">
      <formula>$T$23&gt;$T$10</formula>
    </cfRule>
  </conditionalFormatting>
  <conditionalFormatting sqref="T24">
    <cfRule type="expression" dxfId="5" priority="6">
      <formula>$T$24&gt;$T$11</formula>
    </cfRule>
  </conditionalFormatting>
  <conditionalFormatting sqref="T11">
    <cfRule type="expression" dxfId="4" priority="5">
      <formula>$T$11&gt;$T$24</formula>
    </cfRule>
  </conditionalFormatting>
  <conditionalFormatting sqref="T25">
    <cfRule type="expression" dxfId="3" priority="4">
      <formula>$T$25&gt;$T$12</formula>
    </cfRule>
  </conditionalFormatting>
  <conditionalFormatting sqref="T12">
    <cfRule type="expression" dxfId="2" priority="3">
      <formula>$T$12&gt;$T$25</formula>
    </cfRule>
  </conditionalFormatting>
  <conditionalFormatting sqref="T22">
    <cfRule type="expression" dxfId="1" priority="2">
      <formula>$T$22&gt;$T$9</formula>
    </cfRule>
  </conditionalFormatting>
  <conditionalFormatting sqref="T9">
    <cfRule type="expression" dxfId="0" priority="1">
      <formula>$T$9&gt;$T$22</formula>
    </cfRule>
  </conditionalFormatting>
  <hyperlinks>
    <hyperlink ref="D35" r:id="rId1" xr:uid="{B47E4656-CE4A-4516-BCA8-4070B9BB8F68}"/>
    <hyperlink ref="D36" r:id="rId2" xr:uid="{581C9D56-083A-4E2C-BBF2-7A62B9DA027B}"/>
  </hyperlinks>
  <pageMargins left="0.5" right="0.5" top="1" bottom="1" header="0.5" footer="0.5"/>
  <pageSetup scale="60" orientation="landscape" r:id="rId3"/>
  <headerFooter alignWithMargins="0">
    <oddHeader>&amp;L&amp;G&amp;R&amp;16Covered Call Corner</oddHeader>
    <oddFooter>&amp;LPrices during market hours on 08-08-2018 (bid prices shown)&amp;CContact: erik@frameworkinvesting.com&amp;R+01 646 801 2464 (T)</oddFoot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workbookViewId="0">
      <selection activeCell="U8" sqref="U8"/>
    </sheetView>
  </sheetViews>
  <sheetFormatPr defaultColWidth="9.1328125" defaultRowHeight="14.25" x14ac:dyDescent="0.45"/>
  <cols>
    <col min="1" max="16384" width="9.13281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Covered Call Corner 2018-08-08</vt:lpstr>
      <vt:lpstr>Disclaimer</vt:lpstr>
      <vt:lpstr>'Covered Call Corner 2018-08-08'!Print_Titles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cp:lastPrinted>2018-08-08T16:29:02Z</cp:lastPrinted>
  <dcterms:created xsi:type="dcterms:W3CDTF">2011-04-30T02:50:01Z</dcterms:created>
  <dcterms:modified xsi:type="dcterms:W3CDTF">2018-08-08T16:29:09Z</dcterms:modified>
</cp:coreProperties>
</file>