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9005"/>
  <workbookPr/>
  <mc:AlternateContent xmlns:mc="http://schemas.openxmlformats.org/markup-compatibility/2006">
    <mc:Choice Requires="x15">
      <x15ac:absPath xmlns:x15ac="http://schemas.microsoft.com/office/spreadsheetml/2010/11/ac" url="/Users/fedorajoe/Desktop/FWI AVS/FWI Business/FWI Knowledge/"/>
    </mc:Choice>
  </mc:AlternateContent>
  <bookViews>
    <workbookView xWindow="6120" yWindow="1780" windowWidth="24580" windowHeight="13060"/>
  </bookViews>
  <sheets>
    <sheet name="Covered Call Corner 2017-12-21" sheetId="1" r:id="rId1"/>
    <sheet name="Disclaimer" sheetId="3" r:id="rId2"/>
  </sheets>
  <externalReferences>
    <externalReference r:id="rId3"/>
    <externalReference r:id="rId4"/>
  </externalReferences>
  <definedNames>
    <definedName name="coe">[1]Control!$D$9</definedName>
    <definedName name="daycount">[1]Control!#REF!</definedName>
    <definedName name="divYield">[1]Control!$D$8</definedName>
    <definedName name="infl">'[2]Valuation Model'!$M$22</definedName>
    <definedName name="iVol">[1]Control!$C$3</definedName>
    <definedName name="iVol2">[1]Control!$C$4</definedName>
    <definedName name="lowBound">[1]Control!#REF!</definedName>
    <definedName name="netDrift">[1]Control!$C$8</definedName>
    <definedName name="_xlnm.Print_Titles" localSheetId="0">'Covered Call Corner 2017-12-21'!$A:$B</definedName>
    <definedName name="upBound">[1]Control!#REF!</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J20" i="1" l="1"/>
  <c r="M4" i="1"/>
  <c r="A22" i="1"/>
  <c r="B22" i="1"/>
  <c r="C22" i="1"/>
  <c r="A23" i="1"/>
  <c r="B23" i="1"/>
  <c r="C23" i="1"/>
  <c r="A24" i="1"/>
  <c r="B24" i="1"/>
  <c r="C24" i="1"/>
  <c r="A25" i="1"/>
  <c r="B25" i="1"/>
  <c r="C25" i="1"/>
  <c r="M18" i="1"/>
  <c r="M19" i="1"/>
  <c r="M20" i="1"/>
  <c r="M21" i="1"/>
  <c r="F16" i="1"/>
  <c r="E24" i="1"/>
  <c r="E25" i="1"/>
  <c r="A16" i="1"/>
  <c r="B16" i="1"/>
  <c r="C16" i="1"/>
  <c r="A17" i="1"/>
  <c r="B17" i="1"/>
  <c r="C17" i="1"/>
  <c r="A18" i="1"/>
  <c r="B18" i="1"/>
  <c r="C18" i="1"/>
  <c r="A19" i="1"/>
  <c r="B19" i="1"/>
  <c r="C19" i="1"/>
  <c r="A20" i="1"/>
  <c r="B20" i="1"/>
  <c r="C20" i="1"/>
  <c r="A21" i="1"/>
  <c r="B21" i="1"/>
  <c r="C21" i="1"/>
  <c r="D24" i="1"/>
  <c r="D25" i="1"/>
  <c r="E17" i="1"/>
  <c r="E18" i="1"/>
  <c r="E19" i="1"/>
  <c r="E20" i="1"/>
  <c r="E21" i="1"/>
  <c r="E22" i="1"/>
  <c r="E23" i="1"/>
  <c r="E16" i="1"/>
  <c r="G11" i="1"/>
  <c r="M11" i="1"/>
  <c r="N11" i="1"/>
  <c r="G12" i="1"/>
  <c r="M12" i="1"/>
  <c r="O12" i="1"/>
  <c r="P12" i="1"/>
  <c r="O11" i="1"/>
  <c r="P11" i="1"/>
  <c r="N12" i="1"/>
  <c r="F25" i="1"/>
  <c r="F24" i="1"/>
  <c r="F23" i="1"/>
  <c r="F22" i="1"/>
  <c r="F21" i="1"/>
  <c r="F20" i="1"/>
  <c r="F19" i="1"/>
  <c r="F18" i="1"/>
  <c r="F17" i="1"/>
  <c r="D17" i="1"/>
  <c r="D18" i="1"/>
  <c r="D19" i="1"/>
  <c r="D20" i="1"/>
  <c r="D21" i="1"/>
  <c r="D22" i="1"/>
  <c r="D23" i="1"/>
  <c r="D16" i="1"/>
  <c r="F15" i="1"/>
  <c r="H17" i="1"/>
  <c r="I17" i="1"/>
  <c r="J17" i="1"/>
  <c r="H18" i="1"/>
  <c r="I18" i="1"/>
  <c r="J18" i="1"/>
  <c r="H19" i="1"/>
  <c r="I19" i="1"/>
  <c r="J19" i="1"/>
  <c r="H20" i="1"/>
  <c r="I20" i="1"/>
  <c r="H21" i="1"/>
  <c r="I21" i="1"/>
  <c r="J21" i="1"/>
  <c r="H22" i="1"/>
  <c r="I22" i="1"/>
  <c r="J22" i="1"/>
  <c r="H23" i="1"/>
  <c r="I23" i="1"/>
  <c r="J23" i="1"/>
  <c r="H24" i="1"/>
  <c r="I24" i="1"/>
  <c r="J24" i="1"/>
  <c r="H25" i="1"/>
  <c r="I25" i="1"/>
  <c r="J25" i="1"/>
  <c r="J16" i="1"/>
  <c r="H16" i="1"/>
  <c r="I16" i="1"/>
  <c r="G23" i="1"/>
  <c r="M23" i="1"/>
  <c r="N23" i="1"/>
  <c r="G24" i="1"/>
  <c r="M24" i="1"/>
  <c r="O24" i="1"/>
  <c r="G25" i="1"/>
  <c r="M25" i="1"/>
  <c r="N25" i="1"/>
  <c r="G10" i="1"/>
  <c r="M10" i="1"/>
  <c r="N10" i="1"/>
  <c r="P24" i="1"/>
  <c r="N24" i="1"/>
  <c r="O23" i="1"/>
  <c r="P23" i="1"/>
  <c r="O25" i="1"/>
  <c r="P25" i="1"/>
  <c r="O10" i="1"/>
  <c r="P10" i="1"/>
  <c r="M3" i="1"/>
  <c r="O3" i="1"/>
  <c r="P3" i="1"/>
  <c r="M22" i="1"/>
  <c r="N22" i="1"/>
  <c r="N21" i="1"/>
  <c r="N20" i="1"/>
  <c r="N19" i="1"/>
  <c r="N18" i="1"/>
  <c r="M17" i="1"/>
  <c r="N17" i="1"/>
  <c r="M16" i="1"/>
  <c r="N16" i="1"/>
  <c r="G22" i="1"/>
  <c r="G21" i="1"/>
  <c r="G20" i="1"/>
  <c r="G19" i="1"/>
  <c r="G18" i="1"/>
  <c r="G17" i="1"/>
  <c r="G16" i="1"/>
  <c r="O20" i="1"/>
  <c r="P20" i="1"/>
  <c r="O16" i="1"/>
  <c r="P16" i="1"/>
  <c r="O19" i="1"/>
  <c r="P19" i="1"/>
  <c r="O21" i="1"/>
  <c r="P21" i="1"/>
  <c r="O17" i="1"/>
  <c r="P17" i="1"/>
  <c r="O22" i="1"/>
  <c r="P22" i="1"/>
  <c r="O18" i="1"/>
  <c r="P18" i="1"/>
  <c r="G8" i="1"/>
  <c r="G3" i="1"/>
  <c r="G9" i="1"/>
  <c r="G5" i="1"/>
  <c r="G6" i="1"/>
  <c r="G7" i="1"/>
  <c r="G4" i="1"/>
  <c r="N4" i="1"/>
  <c r="M8" i="1"/>
  <c r="N8" i="1"/>
  <c r="N3" i="1"/>
  <c r="M9" i="1"/>
  <c r="N9" i="1"/>
  <c r="M5" i="1"/>
  <c r="N5" i="1"/>
  <c r="M6" i="1"/>
  <c r="N6" i="1"/>
  <c r="M7" i="1"/>
  <c r="N7" i="1"/>
  <c r="O4" i="1"/>
  <c r="P4" i="1"/>
  <c r="O7" i="1"/>
  <c r="P7" i="1"/>
  <c r="O6" i="1"/>
  <c r="P6" i="1"/>
  <c r="O5" i="1"/>
  <c r="P5" i="1"/>
  <c r="O9" i="1"/>
  <c r="P9" i="1"/>
  <c r="O8" i="1"/>
  <c r="P8" i="1"/>
</calcChain>
</file>

<file path=xl/comments1.xml><?xml version="1.0" encoding="utf-8"?>
<comments xmlns="http://schemas.openxmlformats.org/spreadsheetml/2006/main">
  <authors>
    <author>Erik Kobayashi-Solomon</author>
  </authors>
  <commentList>
    <comment ref="D2" authorId="0">
      <text>
        <r>
          <rPr>
            <b/>
            <sz val="9"/>
            <color indexed="81"/>
            <rFont val="Tahoma"/>
            <family val="2"/>
          </rPr>
          <t>Erik Kobayashi-Solomon:</t>
        </r>
        <r>
          <rPr>
            <sz val="9"/>
            <color indexed="81"/>
            <rFont val="Tahoma"/>
            <family val="2"/>
          </rPr>
          <t xml:space="preserve">
This is the percentage weight in the manager's portfolio.</t>
        </r>
      </text>
    </comment>
    <comment ref="E2" authorId="0">
      <text>
        <r>
          <rPr>
            <b/>
            <sz val="9"/>
            <color indexed="81"/>
            <rFont val="Tahoma"/>
            <family val="2"/>
          </rPr>
          <t>Erik Kobayashi-Solomon:</t>
        </r>
        <r>
          <rPr>
            <sz val="9"/>
            <color indexed="81"/>
            <rFont val="Tahoma"/>
            <family val="2"/>
          </rPr>
          <t xml:space="preserve">
Market price of the stock when this screen was published.</t>
        </r>
      </text>
    </comment>
    <comment ref="F2" authorId="0">
      <text>
        <r>
          <rPr>
            <b/>
            <sz val="9"/>
            <color indexed="81"/>
            <rFont val="Tahoma"/>
            <family val="2"/>
          </rPr>
          <t>Erik Kobayashi-Solomon:</t>
        </r>
        <r>
          <rPr>
            <sz val="9"/>
            <color indexed="81"/>
            <rFont val="Tahoma"/>
            <family val="2"/>
          </rPr>
          <t xml:space="preserve">
The price at which the manager reported transacting in the shares.</t>
        </r>
      </text>
    </comment>
    <comment ref="G2" authorId="0">
      <text>
        <r>
          <rPr>
            <b/>
            <sz val="9"/>
            <color indexed="81"/>
            <rFont val="Tahoma"/>
            <family val="2"/>
          </rPr>
          <t>Erik Kobayashi-Solomon:</t>
        </r>
        <r>
          <rPr>
            <sz val="9"/>
            <color indexed="81"/>
            <rFont val="Tahoma"/>
            <family val="2"/>
          </rPr>
          <t xml:space="preserve">
Ratio of the market price to the average price of the security during the quarter covered by the 13-F Report.  The further the number is below 1, the lower of a price you are getting versus the portfolio manager's price.</t>
        </r>
      </text>
    </comment>
    <comment ref="H2" authorId="0">
      <text>
        <r>
          <rPr>
            <b/>
            <sz val="8"/>
            <color indexed="81"/>
            <rFont val="Tahoma"/>
            <family val="2"/>
          </rPr>
          <t>Erik Kobayashi-Solomon:</t>
        </r>
        <r>
          <rPr>
            <sz val="8"/>
            <color indexed="81"/>
            <rFont val="Tahoma"/>
            <family val="2"/>
          </rPr>
          <t xml:space="preserve">
We screen on contracts that are closest to three months to expiration.</t>
        </r>
      </text>
    </comment>
    <comment ref="I2" authorId="0">
      <text>
        <r>
          <rPr>
            <b/>
            <sz val="8"/>
            <color indexed="81"/>
            <rFont val="Tahoma"/>
            <family val="2"/>
          </rPr>
          <t>Erik Kobayashi-Solomon:</t>
        </r>
        <r>
          <rPr>
            <sz val="8"/>
            <color indexed="81"/>
            <rFont val="Tahoma"/>
            <family val="2"/>
          </rPr>
          <t xml:space="preserve">
Days to expiration when data was drawn.</t>
        </r>
      </text>
    </comment>
    <comment ref="J2" authorId="0">
      <text>
        <r>
          <rPr>
            <b/>
            <sz val="8"/>
            <color indexed="81"/>
            <rFont val="Tahoma"/>
            <family val="2"/>
          </rPr>
          <t>Erik Kobayashi-Solomon:</t>
        </r>
        <r>
          <rPr>
            <sz val="8"/>
            <color indexed="81"/>
            <rFont val="Tahoma"/>
            <family val="2"/>
          </rPr>
          <t xml:space="preserve">
This is the dividend projection listed on the option chains when data is taken.  Higher dividends make puts more valuable and calls less valuable.</t>
        </r>
      </text>
    </comment>
    <comment ref="K2" authorId="0">
      <text>
        <r>
          <rPr>
            <b/>
            <sz val="8"/>
            <color indexed="81"/>
            <rFont val="Tahoma"/>
            <family val="2"/>
          </rPr>
          <t>Erik Kobayashi-Solomon:</t>
        </r>
        <r>
          <rPr>
            <sz val="8"/>
            <color indexed="81"/>
            <rFont val="Tahoma"/>
            <family val="2"/>
          </rPr>
          <t xml:space="preserve">
We choose the call strike price whose dollar delta is closest to 0.50.</t>
        </r>
      </text>
    </comment>
    <comment ref="L2" authorId="0">
      <text>
        <r>
          <rPr>
            <b/>
            <sz val="8"/>
            <color indexed="81"/>
            <rFont val="Tahoma"/>
            <family val="2"/>
          </rPr>
          <t>Erik Kobayashi-Solomon:</t>
        </r>
        <r>
          <rPr>
            <sz val="8"/>
            <color indexed="81"/>
            <rFont val="Tahoma"/>
            <family val="2"/>
          </rPr>
          <t xml:space="preserve">
Bid price for the call as of the day the data was drawn. We use the bid because we are selling options.</t>
        </r>
      </text>
    </comment>
    <comment ref="M2" authorId="0">
      <text>
        <r>
          <rPr>
            <b/>
            <sz val="8"/>
            <color indexed="81"/>
            <rFont val="Tahoma"/>
            <family val="2"/>
          </rPr>
          <t>Erik Kobayashi-Solomon:</t>
        </r>
        <r>
          <rPr>
            <sz val="8"/>
            <color indexed="81"/>
            <rFont val="Tahoma"/>
            <family val="2"/>
          </rPr>
          <t xml:space="preserve">
EPB="Effective Buy Price". Please refer to "The Intelligent Option Investor" to see how this is calculated.  Note that the effective buy price is also the amount of exposure an investor has to this stock.</t>
        </r>
      </text>
    </comment>
    <comment ref="N2" authorId="0">
      <text>
        <r>
          <rPr>
            <b/>
            <sz val="8"/>
            <color indexed="81"/>
            <rFont val="Tahoma"/>
            <family val="2"/>
          </rPr>
          <t>Erik Kobayashi-Solomon:</t>
        </r>
        <r>
          <rPr>
            <sz val="8"/>
            <color indexed="81"/>
            <rFont val="Tahoma"/>
            <family val="2"/>
          </rPr>
          <t xml:space="preserve">
This is the percentage difference between the effective buy price for the call and the average price of the stock during the quarter.  A negative number means the effective buy price is lower than the price at which the manager probably bought the stock.</t>
        </r>
      </text>
    </comment>
    <comment ref="O2" authorId="0">
      <text>
        <r>
          <rPr>
            <b/>
            <sz val="8"/>
            <color indexed="81"/>
            <rFont val="Tahoma"/>
            <family val="2"/>
          </rPr>
          <t>Erik Kobayashi-Solomon:</t>
        </r>
        <r>
          <rPr>
            <sz val="8"/>
            <color indexed="81"/>
            <rFont val="Tahoma"/>
            <family val="2"/>
          </rPr>
          <t xml:space="preserve">
This is the maximum period return on a covered call, assuming the stock price is above the strike at the option's expiration.  This is your maximum possible win.  Your maximum possible loss is 100% of your Effective Buy Price.</t>
        </r>
      </text>
    </comment>
    <comment ref="P2" authorId="0">
      <text>
        <r>
          <rPr>
            <b/>
            <sz val="8"/>
            <color indexed="81"/>
            <rFont val="Tahoma"/>
            <family val="2"/>
          </rPr>
          <t>Erik Kobayashi-Solomon:</t>
        </r>
        <r>
          <rPr>
            <sz val="8"/>
            <color indexed="81"/>
            <rFont val="Tahoma"/>
            <family val="2"/>
          </rPr>
          <t xml:space="preserve">
This is the maximum return percentage on the covered call, normalized across options through an annualization calculation.</t>
        </r>
      </text>
    </comment>
    <comment ref="D15" authorId="0">
      <text>
        <r>
          <rPr>
            <b/>
            <sz val="9"/>
            <color indexed="81"/>
            <rFont val="Tahoma"/>
            <family val="2"/>
          </rPr>
          <t>Erik Kobayashi-Solomon:</t>
        </r>
        <r>
          <rPr>
            <sz val="9"/>
            <color indexed="81"/>
            <rFont val="Tahoma"/>
            <family val="2"/>
          </rPr>
          <t xml:space="preserve">
This is the percentage weight in the manager's portfolio.</t>
        </r>
      </text>
    </comment>
    <comment ref="E15" authorId="0">
      <text>
        <r>
          <rPr>
            <b/>
            <sz val="9"/>
            <color indexed="81"/>
            <rFont val="Tahoma"/>
            <family val="2"/>
          </rPr>
          <t>Erik Kobayashi-Solomon:</t>
        </r>
        <r>
          <rPr>
            <sz val="9"/>
            <color indexed="81"/>
            <rFont val="Tahoma"/>
            <family val="2"/>
          </rPr>
          <t xml:space="preserve">
Market price of the stock when this screen was published.</t>
        </r>
      </text>
    </comment>
    <comment ref="F15" authorId="0">
      <text>
        <r>
          <rPr>
            <b/>
            <sz val="9"/>
            <color indexed="81"/>
            <rFont val="Tahoma"/>
            <family val="2"/>
          </rPr>
          <t>Erik Kobayashi-Solomon:</t>
        </r>
        <r>
          <rPr>
            <sz val="9"/>
            <color indexed="81"/>
            <rFont val="Tahoma"/>
            <family val="2"/>
          </rPr>
          <t xml:space="preserve">
The price at which the manager reported transacting in the shares.</t>
        </r>
      </text>
    </comment>
    <comment ref="G15" authorId="0">
      <text>
        <r>
          <rPr>
            <b/>
            <sz val="8"/>
            <color indexed="81"/>
            <rFont val="Tahoma"/>
            <family val="2"/>
          </rPr>
          <t>Erik Kobayashi-Solomon:</t>
        </r>
        <r>
          <rPr>
            <sz val="8"/>
            <color indexed="81"/>
            <rFont val="Tahoma"/>
            <family val="2"/>
          </rPr>
          <t xml:space="preserve">
Ratio of the market price to the average price of the security during the quarter covered by the 13-F Report.  The further the number is below 1, the lower of a price you are getting versus the portfolio manager's price.</t>
        </r>
      </text>
    </comment>
    <comment ref="H15" authorId="0">
      <text>
        <r>
          <rPr>
            <b/>
            <sz val="8"/>
            <color indexed="81"/>
            <rFont val="Tahoma"/>
            <family val="2"/>
          </rPr>
          <t>Erik Kobayashi-Solomon:</t>
        </r>
        <r>
          <rPr>
            <sz val="8"/>
            <color indexed="81"/>
            <rFont val="Tahoma"/>
            <family val="2"/>
          </rPr>
          <t xml:space="preserve">
We screen on contracts that are closest to three months to expiration.</t>
        </r>
      </text>
    </comment>
    <comment ref="I15" authorId="0">
      <text>
        <r>
          <rPr>
            <b/>
            <sz val="8"/>
            <color indexed="81"/>
            <rFont val="Tahoma"/>
            <family val="2"/>
          </rPr>
          <t>Erik Kobayashi-Solomon:</t>
        </r>
        <r>
          <rPr>
            <sz val="8"/>
            <color indexed="81"/>
            <rFont val="Tahoma"/>
            <family val="2"/>
          </rPr>
          <t xml:space="preserve">
Days to expiration when data was drawn.</t>
        </r>
      </text>
    </comment>
    <comment ref="J15" authorId="0">
      <text>
        <r>
          <rPr>
            <b/>
            <sz val="8"/>
            <color indexed="81"/>
            <rFont val="Tahoma"/>
            <family val="2"/>
          </rPr>
          <t>Erik Kobayashi-Solomon:</t>
        </r>
        <r>
          <rPr>
            <sz val="8"/>
            <color indexed="81"/>
            <rFont val="Tahoma"/>
            <family val="2"/>
          </rPr>
          <t xml:space="preserve">
This is the dividend projection listed on the option chains when data is taken.  Higher dividends make puts more valuable and calls less valuable.</t>
        </r>
      </text>
    </comment>
    <comment ref="K15" authorId="0">
      <text>
        <r>
          <rPr>
            <b/>
            <sz val="8"/>
            <color indexed="81"/>
            <rFont val="Tahoma"/>
            <family val="2"/>
          </rPr>
          <t>Erik Kobayashi-Solomon:</t>
        </r>
        <r>
          <rPr>
            <sz val="8"/>
            <color indexed="81"/>
            <rFont val="Tahoma"/>
            <family val="2"/>
          </rPr>
          <t xml:space="preserve">
We choose the put strike price whose dollar delta is closest to -0.50.</t>
        </r>
      </text>
    </comment>
    <comment ref="L15" authorId="0">
      <text>
        <r>
          <rPr>
            <b/>
            <sz val="8"/>
            <color indexed="81"/>
            <rFont val="Tahoma"/>
            <family val="2"/>
          </rPr>
          <t>Erik Kobayashi-Solomon:</t>
        </r>
        <r>
          <rPr>
            <sz val="8"/>
            <color indexed="81"/>
            <rFont val="Tahoma"/>
            <family val="2"/>
          </rPr>
          <t xml:space="preserve">
Bid price for the put as of the day the data put drawn. We use the bid because we are selling options.</t>
        </r>
      </text>
    </comment>
    <comment ref="M15" authorId="0">
      <text>
        <r>
          <rPr>
            <b/>
            <sz val="8"/>
            <color indexed="81"/>
            <rFont val="Tahoma"/>
            <family val="2"/>
          </rPr>
          <t>Erik Kobayashi-Solomon:</t>
        </r>
        <r>
          <rPr>
            <sz val="8"/>
            <color indexed="81"/>
            <rFont val="Tahoma"/>
            <family val="2"/>
          </rPr>
          <t xml:space="preserve">
EPB="Effective Buy Price". Please refer to "The Intelligent Option Investor" to see how this is calculated. Note that the effective buy price is also the amount of exposure an investor has to this stock.</t>
        </r>
      </text>
    </comment>
    <comment ref="N15" authorId="0">
      <text>
        <r>
          <rPr>
            <b/>
            <sz val="8"/>
            <color indexed="81"/>
            <rFont val="Tahoma"/>
            <family val="2"/>
          </rPr>
          <t>Erik Kobayashi-Solomon:</t>
        </r>
        <r>
          <rPr>
            <sz val="8"/>
            <color indexed="81"/>
            <rFont val="Tahoma"/>
            <family val="2"/>
          </rPr>
          <t xml:space="preserve">
This is the percentage difference between the effective buy price for the put and the the average price of the stock during the quarter.  A negative number means the effective buy price is lower than the price at which the manager probably bought the stock.</t>
        </r>
      </text>
    </comment>
    <comment ref="O15" authorId="0">
      <text>
        <r>
          <rPr>
            <b/>
            <sz val="8"/>
            <color indexed="81"/>
            <rFont val="Tahoma"/>
            <family val="2"/>
          </rPr>
          <t>Erik Kobayashi-Solomon:</t>
        </r>
        <r>
          <rPr>
            <sz val="8"/>
            <color indexed="81"/>
            <rFont val="Tahoma"/>
            <family val="2"/>
          </rPr>
          <t xml:space="preserve">
This is the maximum period return on a short put, assuming the stock price is above the strike at the option's expiration.  This is your maximum possible win.  Your maximum possible loss is 100% of your Effective Buy Price.</t>
        </r>
      </text>
    </comment>
    <comment ref="P15" authorId="0">
      <text>
        <r>
          <rPr>
            <b/>
            <sz val="8"/>
            <color indexed="81"/>
            <rFont val="Tahoma"/>
            <family val="2"/>
          </rPr>
          <t>Erik Kobayashi-Solomon:</t>
        </r>
        <r>
          <rPr>
            <sz val="8"/>
            <color indexed="81"/>
            <rFont val="Tahoma"/>
            <family val="2"/>
          </rPr>
          <t xml:space="preserve">
This is the maximum return percentage on the short put, normalized across options through an annualization calculation.</t>
        </r>
      </text>
    </comment>
  </commentList>
</comments>
</file>

<file path=xl/sharedStrings.xml><?xml version="1.0" encoding="utf-8"?>
<sst xmlns="http://schemas.openxmlformats.org/spreadsheetml/2006/main" count="62" uniqueCount="48">
  <si>
    <t>Ticker</t>
  </si>
  <si>
    <t>Stock Name</t>
  </si>
  <si>
    <t>Industry</t>
  </si>
  <si>
    <t>Contract</t>
  </si>
  <si>
    <t>Days</t>
  </si>
  <si>
    <t>Dividend</t>
  </si>
  <si>
    <t>ATM Call</t>
  </si>
  <si>
    <t>Call Px</t>
  </si>
  <si>
    <t>ATM Put</t>
  </si>
  <si>
    <t>Put Px</t>
  </si>
  <si>
    <t>EBP-Call</t>
  </si>
  <si>
    <t>EBP-Put</t>
  </si>
  <si>
    <t>% Ret-Call</t>
  </si>
  <si>
    <t>% Ret.-Put</t>
  </si>
  <si>
    <t>Ann%-Call</t>
  </si>
  <si>
    <t>Ann%-Put</t>
  </si>
  <si>
    <t>Px/Av Px</t>
  </si>
  <si>
    <t>Diff from Avg Px-Call</t>
  </si>
  <si>
    <t>Diff from Avg Px-Put</t>
  </si>
  <si>
    <t>Covered Calls</t>
  </si>
  <si>
    <t>Short Puts</t>
  </si>
  <si>
    <t>Market Price</t>
  </si>
  <si>
    <t>Portfolio Weight (%)</t>
  </si>
  <si>
    <t>Reported Price</t>
  </si>
  <si>
    <t>Px/Rptd Px</t>
  </si>
  <si>
    <t>Source Data:</t>
  </si>
  <si>
    <t>Highligted options did not trade on day when data taken. Bid price shown.</t>
  </si>
  <si>
    <t>JAN 19 '18</t>
  </si>
  <si>
    <t>FEB 16 '18</t>
  </si>
  <si>
    <t>Leisure</t>
  </si>
  <si>
    <t>Priceline</t>
  </si>
  <si>
    <t>PCLN</t>
  </si>
  <si>
    <t>EA</t>
  </si>
  <si>
    <t>Electronic Arts</t>
  </si>
  <si>
    <t>PayPal Holdings, Inc</t>
  </si>
  <si>
    <t>PYPL</t>
  </si>
  <si>
    <t>MELI</t>
  </si>
  <si>
    <t>WYNN</t>
  </si>
  <si>
    <t>Mercadolibre Inc.</t>
  </si>
  <si>
    <t>Wynn Resorts Ltd.</t>
  </si>
  <si>
    <t>Resorts and Casinos</t>
  </si>
  <si>
    <t>Electronic Gamng &amp; Multimedia</t>
  </si>
  <si>
    <t>Credit Serivces</t>
  </si>
  <si>
    <t>Specialty Retail</t>
  </si>
  <si>
    <t>JUN 15,'18</t>
  </si>
  <si>
    <t>http://www.dataroma.com/m/holdings.php?m=LPC</t>
  </si>
  <si>
    <t>Lone Pine Capital Hedge Fund (Steve Mandel)</t>
  </si>
  <si>
    <t>Portfolio Value: $20.3 billion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</si>
</sst>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3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color indexed="81"/>
      <name val="Tahoma"/>
      <family val="2"/>
    </font>
    <font>
      <sz val="8"/>
      <color indexed="81"/>
      <name val="Tahoma"/>
      <family val="2"/>
    </font>
    <font>
      <sz val="8"/>
      <name val="Arial"/>
      <family val="2"/>
    </font>
    <font>
      <sz val="9"/>
      <color indexed="81"/>
      <name val="Tahoma"/>
      <family val="2"/>
    </font>
    <font>
      <b/>
      <sz val="9"/>
      <color indexed="81"/>
      <name val="Tahoma"/>
      <family val="2"/>
    </font>
    <font>
      <u/>
      <sz val="10"/>
      <color theme="10"/>
      <name val="Arial"/>
      <family val="2"/>
    </font>
    <font>
      <sz val="10"/>
      <name val="Arial"/>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0"/>
      <name val="Arial"/>
      <family val="2"/>
    </font>
    <font>
      <sz val="10"/>
      <name val="Arial"/>
    </font>
    <font>
      <b/>
      <sz val="10"/>
      <name val="Arial"/>
      <family val="2"/>
    </font>
    <font>
      <b/>
      <sz val="10"/>
      <color rgb="FF00B050"/>
      <name val="Arial"/>
    </font>
  </fonts>
  <fills count="36">
    <fill>
      <patternFill patternType="none"/>
    </fill>
    <fill>
      <patternFill patternType="gray125"/>
    </fill>
    <fill>
      <patternFill patternType="solid">
        <fgColor indexed="22"/>
        <bgColor indexed="64"/>
      </patternFill>
    </fill>
    <fill>
      <patternFill patternType="solid">
        <fgColor rgb="FF0049AA"/>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1">
    <xf numFmtId="0" fontId="0"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0" fontId="10"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5" borderId="0" applyNumberFormat="0" applyBorder="0" applyAlignment="0" applyProtection="0"/>
    <xf numFmtId="0" fontId="17" fillId="6" borderId="0" applyNumberFormat="0" applyBorder="0" applyAlignment="0" applyProtection="0"/>
    <xf numFmtId="0" fontId="18" fillId="7" borderId="0" applyNumberFormat="0" applyBorder="0" applyAlignment="0" applyProtection="0"/>
    <xf numFmtId="0" fontId="19" fillId="8" borderId="9" applyNumberFormat="0" applyAlignment="0" applyProtection="0"/>
    <xf numFmtId="0" fontId="20" fillId="9" borderId="10" applyNumberFormat="0" applyAlignment="0" applyProtection="0"/>
    <xf numFmtId="0" fontId="21" fillId="9" borderId="9" applyNumberFormat="0" applyAlignment="0" applyProtection="0"/>
    <xf numFmtId="0" fontId="22" fillId="0" borderId="11" applyNumberFormat="0" applyFill="0" applyAlignment="0" applyProtection="0"/>
    <xf numFmtId="0" fontId="23" fillId="10" borderId="12"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14" applyNumberFormat="0" applyFill="0" applyAlignment="0" applyProtection="0"/>
    <xf numFmtId="0" fontId="27"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7"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7"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7"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7"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7"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0" borderId="0"/>
    <xf numFmtId="0" fontId="2" fillId="11" borderId="13" applyNumberFormat="0" applyFont="0" applyAlignment="0" applyProtection="0"/>
    <xf numFmtId="0" fontId="11" fillId="0" borderId="0"/>
    <xf numFmtId="43" fontId="4" fillId="0" borderId="0" applyFont="0" applyFill="0" applyBorder="0" applyAlignment="0" applyProtection="0"/>
    <xf numFmtId="9" fontId="4" fillId="0" borderId="0" applyFont="0" applyFill="0" applyBorder="0" applyAlignment="0" applyProtection="0"/>
    <xf numFmtId="0" fontId="2" fillId="0" borderId="0"/>
    <xf numFmtId="0" fontId="1" fillId="0" borderId="0"/>
    <xf numFmtId="0" fontId="1" fillId="11" borderId="13"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cellStyleXfs>
  <cellXfs count="27">
    <xf numFmtId="0" fontId="0" fillId="0" borderId="0" xfId="0"/>
    <xf numFmtId="0" fontId="3" fillId="0" borderId="0" xfId="3"/>
    <xf numFmtId="0" fontId="29" fillId="0" borderId="0" xfId="0" applyFont="1"/>
    <xf numFmtId="0" fontId="29" fillId="2" borderId="1" xfId="0" applyFont="1" applyFill="1" applyBorder="1" applyAlignment="1">
      <alignment wrapText="1"/>
    </xf>
    <xf numFmtId="0" fontId="29" fillId="2" borderId="1" xfId="0" applyFont="1" applyFill="1" applyBorder="1" applyAlignment="1">
      <alignment horizontal="center" wrapText="1"/>
    </xf>
    <xf numFmtId="0" fontId="29" fillId="0" borderId="0" xfId="0" applyFont="1" applyAlignment="1">
      <alignment wrapText="1"/>
    </xf>
    <xf numFmtId="0" fontId="29" fillId="0" borderId="1" xfId="0" applyFont="1" applyBorder="1"/>
    <xf numFmtId="2" fontId="29" fillId="0" borderId="1" xfId="0" applyNumberFormat="1" applyFont="1" applyBorder="1" applyAlignment="1">
      <alignment horizontal="center"/>
    </xf>
    <xf numFmtId="43" fontId="29" fillId="0" borderId="1" xfId="1" applyFont="1" applyBorder="1" applyAlignment="1">
      <alignment horizontal="center"/>
    </xf>
    <xf numFmtId="43" fontId="29" fillId="0" borderId="1" xfId="1" applyNumberFormat="1" applyFont="1" applyBorder="1" applyAlignment="1">
      <alignment horizontal="center"/>
    </xf>
    <xf numFmtId="0" fontId="29" fillId="0" borderId="1" xfId="0" applyFont="1" applyFill="1" applyBorder="1" applyAlignment="1">
      <alignment horizontal="center"/>
    </xf>
    <xf numFmtId="164" fontId="29" fillId="0" borderId="1" xfId="2" applyNumberFormat="1" applyFont="1" applyBorder="1" applyAlignment="1">
      <alignment horizontal="center"/>
    </xf>
    <xf numFmtId="0" fontId="29" fillId="4" borderId="1" xfId="0" applyFont="1" applyFill="1" applyBorder="1" applyAlignment="1">
      <alignment horizontal="center"/>
    </xf>
    <xf numFmtId="0" fontId="29" fillId="0" borderId="1" xfId="0" applyFont="1" applyBorder="1" applyAlignment="1">
      <alignment horizontal="center"/>
    </xf>
    <xf numFmtId="0" fontId="29" fillId="0" borderId="1" xfId="0" applyFont="1" applyBorder="1" applyAlignment="1">
      <alignment horizontal="left"/>
    </xf>
    <xf numFmtId="0" fontId="29" fillId="4" borderId="3" xfId="0" applyFont="1" applyFill="1" applyBorder="1"/>
    <xf numFmtId="0" fontId="29" fillId="4" borderId="4" xfId="0" applyFont="1" applyFill="1" applyBorder="1"/>
    <xf numFmtId="0" fontId="29" fillId="4" borderId="5" xfId="0" applyFont="1" applyFill="1" applyBorder="1"/>
    <xf numFmtId="0" fontId="30" fillId="0" borderId="0" xfId="0" applyFont="1"/>
    <xf numFmtId="0" fontId="28" fillId="3" borderId="2" xfId="0" applyFont="1" applyFill="1" applyBorder="1" applyAlignment="1">
      <alignment horizontal="center"/>
    </xf>
    <xf numFmtId="0" fontId="0" fillId="0" borderId="1" xfId="0" applyFont="1" applyBorder="1"/>
    <xf numFmtId="0" fontId="0" fillId="0" borderId="1" xfId="0" applyFont="1" applyFill="1" applyBorder="1"/>
    <xf numFmtId="0" fontId="0" fillId="0" borderId="1" xfId="0" applyFont="1" applyFill="1" applyBorder="1" applyAlignment="1">
      <alignment horizontal="center"/>
    </xf>
    <xf numFmtId="0" fontId="10" fillId="0" borderId="0" xfId="4"/>
    <xf numFmtId="0" fontId="0" fillId="0" borderId="0" xfId="0" applyFont="1"/>
    <xf numFmtId="164" fontId="31" fillId="0" borderId="1" xfId="2" applyNumberFormat="1" applyFont="1" applyBorder="1" applyAlignment="1">
      <alignment horizontal="center"/>
    </xf>
    <xf numFmtId="164" fontId="4" fillId="0" borderId="1" xfId="2" applyNumberFormat="1" applyFont="1" applyBorder="1" applyAlignment="1">
      <alignment horizontal="center"/>
    </xf>
  </cellXfs>
  <cellStyles count="71">
    <cellStyle name="20% - Accent1" xfId="22" builtinId="30" customBuiltin="1"/>
    <cellStyle name="20% - Accent1 2" xfId="53"/>
    <cellStyle name="20% - Accent2" xfId="26" builtinId="34" customBuiltin="1"/>
    <cellStyle name="20% - Accent2 2" xfId="56"/>
    <cellStyle name="20% - Accent3" xfId="30" builtinId="38" customBuiltin="1"/>
    <cellStyle name="20% - Accent3 2" xfId="59"/>
    <cellStyle name="20% - Accent4" xfId="34" builtinId="42" customBuiltin="1"/>
    <cellStyle name="20% - Accent4 2" xfId="62"/>
    <cellStyle name="20% - Accent5" xfId="38" builtinId="46" customBuiltin="1"/>
    <cellStyle name="20% - Accent5 2" xfId="65"/>
    <cellStyle name="20% - Accent6" xfId="42" builtinId="50" customBuiltin="1"/>
    <cellStyle name="20% - Accent6 2" xfId="68"/>
    <cellStyle name="40% - Accent1" xfId="23" builtinId="31" customBuiltin="1"/>
    <cellStyle name="40% - Accent1 2" xfId="54"/>
    <cellStyle name="40% - Accent2" xfId="27" builtinId="35" customBuiltin="1"/>
    <cellStyle name="40% - Accent2 2" xfId="57"/>
    <cellStyle name="40% - Accent3" xfId="31" builtinId="39" customBuiltin="1"/>
    <cellStyle name="40% - Accent3 2" xfId="60"/>
    <cellStyle name="40% - Accent4" xfId="35" builtinId="43" customBuiltin="1"/>
    <cellStyle name="40% - Accent4 2" xfId="63"/>
    <cellStyle name="40% - Accent5" xfId="39" builtinId="47" customBuiltin="1"/>
    <cellStyle name="40% - Accent5 2" xfId="66"/>
    <cellStyle name="40% - Accent6" xfId="43" builtinId="51" customBuiltin="1"/>
    <cellStyle name="40% - Accent6 2" xfId="69"/>
    <cellStyle name="60% - Accent1" xfId="24" builtinId="32" customBuiltin="1"/>
    <cellStyle name="60% - Accent1 2" xfId="55"/>
    <cellStyle name="60% - Accent2" xfId="28" builtinId="36" customBuiltin="1"/>
    <cellStyle name="60% - Accent2 2" xfId="58"/>
    <cellStyle name="60% - Accent3" xfId="32" builtinId="40" customBuiltin="1"/>
    <cellStyle name="60% - Accent3 2" xfId="61"/>
    <cellStyle name="60% - Accent4" xfId="36" builtinId="44" customBuiltin="1"/>
    <cellStyle name="60% - Accent4 2" xfId="64"/>
    <cellStyle name="60% - Accent5" xfId="40" builtinId="48" customBuiltin="1"/>
    <cellStyle name="60% - Accent5 2" xfId="67"/>
    <cellStyle name="60% - Accent6" xfId="44" builtinId="52" customBuiltin="1"/>
    <cellStyle name="60% - Accent6 2" xfId="70"/>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8"/>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Hyperlink" xfId="4" builtinId="8"/>
    <cellStyle name="Input" xfId="13" builtinId="20" customBuiltin="1"/>
    <cellStyle name="Linked Cell" xfId="16" builtinId="24" customBuiltin="1"/>
    <cellStyle name="Neutral" xfId="12" builtinId="28" customBuiltin="1"/>
    <cellStyle name="Normal" xfId="0" builtinId="0"/>
    <cellStyle name="Normal 2" xfId="3"/>
    <cellStyle name="Normal 2 2" xfId="50"/>
    <cellStyle name="Normal 3" xfId="47"/>
    <cellStyle name="Normal 4" xfId="45"/>
    <cellStyle name="Normal 5" xfId="51"/>
    <cellStyle name="Note 2" xfId="46"/>
    <cellStyle name="Note 3" xfId="52"/>
    <cellStyle name="Output" xfId="14" builtinId="21" customBuiltin="1"/>
    <cellStyle name="Percent" xfId="2" builtinId="5"/>
    <cellStyle name="Percent 2" xfId="49"/>
    <cellStyle name="Title" xfId="5" builtinId="15" customBuiltin="1"/>
    <cellStyle name="Total" xfId="20" builtinId="25" customBuiltin="1"/>
    <cellStyle name="Warning Text" xfId="18" builtinId="11" customBuiltin="1"/>
  </cellStyles>
  <dxfs count="20">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s>
  <tableStyles count="0" defaultTableStyle="TableStyleMedium2" defaultPivotStyle="PivotStyleLight16"/>
  <colors>
    <mruColors>
      <color rgb="FF0049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4" Type="http://schemas.openxmlformats.org/officeDocument/2006/relationships/externalLink" Target="externalLinks/externalLink2.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115675" cy="14418371"/>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0" y="0"/>
          <a:ext cx="11115675" cy="14418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b="1"/>
            <a:t>Legal Disclaimer</a:t>
          </a:r>
        </a:p>
        <a:p>
          <a:r>
            <a:rPr lang="en-US" sz="1400"/>
            <a:t>IOI, LLC TERMS AND CONDITIONS</a:t>
          </a:r>
        </a:p>
        <a:p>
          <a:endParaRPr lang="en-US" sz="1400"/>
        </a:p>
        <a:p>
          <a:r>
            <a:rPr lang="en-US" sz="1100"/>
            <a:t>IOI, LLC is not a registered investment advisor or a broker-dealer. IOI, LLC does not make recommendations as to particular securities or derivative instruments, and does not advocate the purchase or sale of any security or investment by you or any other individual. </a:t>
          </a:r>
        </a:p>
        <a:p>
          <a:endParaRPr lang="en-US" sz="1100"/>
        </a:p>
        <a:p>
          <a:r>
            <a:rPr lang="en-US" sz="1100"/>
            <a:t>IOI, LLC does not guarantee the accuracy, completeness or timeliness of the Information. By using the Services provided for IOI </a:t>
          </a:r>
          <a:r>
            <a:rPr lang="en-US" sz="1100">
              <a:solidFill>
                <a:schemeClr val="tx1"/>
              </a:solidFill>
              <a:effectLst/>
              <a:latin typeface="+mn-lt"/>
              <a:ea typeface="+mn-ea"/>
              <a:cs typeface="+mn-cs"/>
            </a:rPr>
            <a:t>training participants and subscribers</a:t>
          </a:r>
          <a:r>
            <a:rPr lang="en-US" sz="1100"/>
            <a:t>, including any applications or content available through us, you agree that use of the Services is entirely at your own risk. You understand and acknowledge that there is a very high degree of risk involved in trading options and securities. Past results are not indicative of future returns that may be realized by you. We assume no responsibility or liability for your trading and investment results. </a:t>
          </a:r>
        </a:p>
        <a:p>
          <a:endParaRPr lang="en-US" sz="1100"/>
        </a:p>
        <a:p>
          <a:r>
            <a:rPr lang="en-US" sz="1100"/>
            <a:t>The information and features provided to IOI training participants and subscribers (collectively, the "Information" or "Service" or "Services") are provided for informational purposes only and should not be construed as investment advice. You should not rely solely on the Information in making any investment. Rather, you should use the Information only as a starting point for doing additional independent research in order to allow you to form your own opinion regarding investments and trading strategies. </a:t>
          </a:r>
        </a:p>
        <a:p>
          <a:endParaRPr lang="en-US" sz="1100"/>
        </a:p>
        <a:p>
          <a:r>
            <a:rPr lang="en-US" sz="1100"/>
            <a:t>The Information does not constitute a solicitation for the purchase or sale of securities.  By using the Information on the www.IntelligentOptionInvestor.com site or provided through the IOI </a:t>
          </a:r>
          <a:r>
            <a:rPr lang="en-US" sz="1100">
              <a:solidFill>
                <a:schemeClr val="tx1"/>
              </a:solidFill>
              <a:effectLst/>
              <a:latin typeface="+mn-lt"/>
              <a:ea typeface="+mn-ea"/>
              <a:cs typeface="+mn-cs"/>
            </a:rPr>
            <a:t>training and subscription service</a:t>
          </a:r>
          <a:r>
            <a:rPr lang="en-US" sz="1100"/>
            <a:t>, you assume full responsibility for any and all gains and losses, financial, emotional or otherwise, experienced, suffered or incurred by you. The Information is not intended to provide tax, legal or investment advice, which you should obtain from your professional advisor prior to making any investment of the type discussed in the Information.</a:t>
          </a:r>
        </a:p>
        <a:p>
          <a:endParaRPr lang="en-US" sz="1100"/>
        </a:p>
        <a:p>
          <a:r>
            <a:rPr lang="en-US" sz="1100"/>
            <a:t>THE SERVICE IS PROVIDED "AS IS," WITHOUT WARRANTY OF ANY KIND, EITHER EXPRESS OR IMPLIED, INCLUDING WITHOUT LIMITATION, ANY WARRANTY FOR INFORMATION, DATA, SERVICES, UNINTERRUPTED ACCESS, OR PRODUCTS PROVIDED THROUGH OR IN CONNECTION WITH THE SERVICE. IOI, LLC SPECIFICALLY DISCLAIMS ANY AND ALL WARRANTIES, INCLUDING, BUT NOT LIMITED TO: (i) ANY WARRANTIES CONCERNING THE AVAILABILITY, ACCURACY, USEFULNESS, OR CONTENT OF INFORMATION, PRODUCTS OR SERVICES; AND (ii) ANY WARRANTIES OF TITLE, WARRANTY OF NON-INFRINGEMENT, AND WARRANTIES OF MERCHANTABILITY OR FITNESS FOR A PARTICULAR PURPOSE. THIS DISCLAIMER OF LIABILITY APPLIES TO ANY DAMAGES OR INJURY CAUSED BY ANY FAILURE OF PERFORMANCE, ERROR, OMISSION, INTERRUPTION, DELETION, DEFECT, DELAY IN OPERATION OR TRANSMISSION, COMPUTER VIRUS, COMMUNICATION LINE FAILURE, THEFT OR DESTRUCTION OR UNAUTHORIZED ACCESS TO, ALTERATION OF, OR USE OF ANY INFORMATION OR SERVICES ON THIS SITE, WHETHER FOR BREACH OF CONTRACT, TORT, NEGLIGENCE, OR UNDER ANY OTHER CAUSE OF ACTION.</a:t>
          </a:r>
        </a:p>
        <a:p>
          <a:endParaRPr lang="en-US" sz="1100"/>
        </a:p>
        <a:p>
          <a:r>
            <a:rPr lang="en-US" sz="1100"/>
            <a:t>NEITHER IOI, LLC AND / OR INTELLIGENTOPTIONINVESTOR.COM AND / OR IOI INVESTOR</a:t>
          </a:r>
          <a:r>
            <a:rPr lang="en-US" sz="1100" baseline="0"/>
            <a:t> SERVICES, LLC</a:t>
          </a:r>
          <a:r>
            <a:rPr lang="en-US" sz="1100"/>
            <a:t> NOR ANY OF ITS EMPLOYEES, AGENTS, SUCCESSORS, ASSIGNS, AFFILIATES, OR CONTENT OR SERVICE PROVIDERS SHALL BE LIABLE TO YOU OR OTHER THIRD PARTY FOR ANY DIRECT, INDIRECT, INCIDENTAL, SPECIAL OR CONSEQUENTIAL DAMAGES ARISING OUT OF USE OF THE SERVICES OR INABILITY TO GAIN ACCESS TO OR USE THE SERVICES OR OUT OF ANY BREACH OF ANY WARRANTY. BECAUSE SOME STATES DO NOT ALLOW THE EXCLUSION OR LIMITATION OF LIABILITY FOR CONSEQUENTIAL OR INCIDENTAL DAMAGES, THE ABOVE LIMITATION MAY NOT APPLY TO YOU. IN SUCH STATES, THE RESPECTIVE LIABILITY OF IOI, LLC, ITS EMPLOYEES, AGENTS, SUCCESSORS, ASSIGNS, AFFILIATES, AND CONTENT OR SERVICE PROVIDERS RESPECTIVE LIABILITY IS LIMITED TO THE GREATEST EXTENT PERMITTED BY SUCH STATE.</a:t>
          </a:r>
        </a:p>
        <a:p>
          <a:endParaRPr lang="en-US" sz="1100"/>
        </a:p>
        <a:p>
          <a:r>
            <a:rPr lang="en-US" sz="1100"/>
            <a:t>IOI, LLC, is the owner and/or authorized user of any trademark, registered trademark and/or service mark appearing on IntelligentOptionInvestor.com and / or IOITools.com, and is the copyright owner or licensee of the content and/or information on the Website, unless otherwise indicated. IOI, LLC does not grant to you a license to any content, features or materials you may access on the IntelligentOptionInvestor.com and / or IOITools.com website. You may not download or save a copy of any of the content or screens except as otherwise provided in these Terms and Conditions, for any purpose. You may, however, print a copy of the information on IntelligentOptionInvestor.com and / or IOITools.com solely for your private personal use in any location on our Website where a "print" or "download" option is specifically made available by Us. </a:t>
          </a:r>
        </a:p>
        <a:p>
          <a:endParaRPr lang="en-US" sz="1100"/>
        </a:p>
        <a:p>
          <a:r>
            <a:rPr lang="en-US" sz="1100" b="1"/>
            <a:t>Confidentiality, Nondisclosure</a:t>
          </a:r>
        </a:p>
        <a:p>
          <a:r>
            <a:rPr lang="en-US" sz="1100"/>
            <a:t>As used in this Agreement, the term "Confidential Information" refers to any and all programs, concepts, information, data or communication, whether written or oral, furnished or made available by IOI, LLC to you regarding IOI, LLC or its software and data (including, without limitation any or all designs and concepts, preliminary or otherwise, relating thereto) (collectively, "Confidential Information"). By using the Services, you acknowledge and agree that the information disclosed by IOI, LLC is a valuable trade secret of IOI, LLC, and is being disclosed pursuant to this agreement for your exclusive use. You further agree that: You will hold in strict confidence all Confidential Information and agree not to publish, disclose or otherwise disseminate such confidential Information to anyone other than a member or employee of IOI, LLC, and that you will not cause the transmission, removal, or transport of any Confidential Information; and</a:t>
          </a:r>
        </a:p>
        <a:p>
          <a:endParaRPr lang="en-US" sz="1100"/>
        </a:p>
        <a:p>
          <a:r>
            <a:rPr lang="en-US" sz="1100" b="1"/>
            <a:t>User Conduct For IOI, LLC:</a:t>
          </a:r>
        </a:p>
        <a:p>
          <a:r>
            <a:rPr lang="en-US" sz="1100"/>
            <a:t>While using the Service, you may not:</a:t>
          </a:r>
        </a:p>
        <a:p>
          <a:endParaRPr lang="en-US" sz="1100"/>
        </a:p>
        <a:p>
          <a:r>
            <a:rPr lang="en-US" sz="1100"/>
            <a:t>1.) publish, transmit, reproduce, or distribute in any way, information, software or other material that appears on the Web Site which is protected by copyright, or other proprietary or intellectual property right, or derivative works with respect thereto, without obtaining permission of the copyright owner or licenser; or</a:t>
          </a:r>
        </a:p>
        <a:p>
          <a:endParaRPr lang="en-US" sz="1100"/>
        </a:p>
        <a:p>
          <a:r>
            <a:rPr lang="en-US" sz="1100"/>
            <a:t>2.) publish, reproduce, transmit or distribute in any way any component of the Service itself or derivative works with respect thereto, as the Service is copyrighted as a collective work under US copyright laws; or</a:t>
          </a:r>
        </a:p>
        <a:p>
          <a:endParaRPr lang="en-US" sz="1100"/>
        </a:p>
        <a:p>
          <a:r>
            <a:rPr lang="en-US" sz="1100"/>
            <a:t>3.) publish, transmit, reproduce, distribute or in any way exploit any information, software or other material obtained through the Service for commercial purposes, or any purpose other than private, personal use (or as expressly permitted by the provider of such information, software or other material); or</a:t>
          </a:r>
        </a:p>
        <a:p>
          <a:endParaRPr lang="en-US" sz="1100"/>
        </a:p>
        <a:p>
          <a:r>
            <a:rPr lang="en-US" sz="1100"/>
            <a:t>4.) knowingly violate any laws, including without limitation the Securities Act of 1933 and Securities Exchange Act, or any rule of any securities exchange, including, without limitation, the New York Stock Exchange or the NASDAQ/AMEX; or</a:t>
          </a:r>
        </a:p>
        <a:p>
          <a:endParaRPr lang="en-US" sz="1100"/>
        </a:p>
        <a:p>
          <a:r>
            <a:rPr lang="en-US" sz="1100"/>
            <a:t>5.) impersonate any other person or entity, or misrepresent your affiliation with any other person or entity (including without limitation, IOI, LLC).</a:t>
          </a:r>
        </a:p>
        <a:p>
          <a:r>
            <a:rPr lang="en-US" sz="1100"/>
            <a:t>We have no obligation to monitor the Service. You acknowledge and agree, however, that we do retain the right to monitor the Service and, subject to the limitations of the IOI, LLC privacy policy, to disclose any information as necessary or appropriate to satisfy any law, regulation or other governmental request, to operate the Service properly, or to protect IntelligentOptionInvestor.com and / or IOITools.com.</a:t>
          </a:r>
        </a:p>
        <a:p>
          <a:endParaRPr lang="en-US" sz="1100"/>
        </a:p>
        <a:p>
          <a:r>
            <a:rPr lang="en-US" sz="1100" b="1"/>
            <a:t>Data:</a:t>
          </a:r>
        </a:p>
        <a:p>
          <a:r>
            <a:rPr lang="en-US" sz="1100"/>
            <a:t>In addition to the limitations above, subscribers acknowledge that data is subject to errors and omissions, which may or may not have been caused by our Service, and that the data is provided "as is", without warranty for merchantability or fitness for any purpose.</a:t>
          </a:r>
        </a:p>
        <a:p>
          <a:endParaRPr lang="en-US" sz="1100"/>
        </a:p>
        <a:p>
          <a:r>
            <a:rPr lang="en-US" sz="1100" b="1"/>
            <a:t>Miscellaneous:</a:t>
          </a:r>
        </a:p>
        <a:p>
          <a:r>
            <a:rPr lang="en-US" sz="1100"/>
            <a:t>The Terms and Conditions and the relationship between you and IOI, LLC shall be governed by the laws of the State of Illinois, without regard to its conflict of law provisions. You and IOI, LLC agree that this Agreement is made, and all performance under this Agreement will take place, at IOI, LLC offices in Arlington Heights, IL. You and IOI, LLC each agree to submit to the personal and exclusive jurisdiction of the courts located within the state of Illinois.</a:t>
          </a:r>
        </a:p>
        <a:p>
          <a:endParaRPr lang="en-US" sz="1100"/>
        </a:p>
        <a:p>
          <a:r>
            <a:rPr lang="en-US" sz="1100"/>
            <a:t>The failure of IOI, LLC to exercise or enforce any right or provision of the Terms and Conditions shall not constitute a waiver of such right or provision. If any provision of the Terms and Conditions is found by a court of competent jurisdiction to be invalid, the parties nevertheless agree that the court should endeavor to give effect to the parties' intentions as reflected in the provision, and the other provisions of the Terms and Conditions remain in full force and effect.</a:t>
          </a:r>
        </a:p>
        <a:p>
          <a:endParaRPr lang="en-US" sz="1100"/>
        </a:p>
        <a:p>
          <a:r>
            <a:rPr lang="en-US" sz="1100"/>
            <a:t>You agree that regardless of any statute or law to the contrary, any claim or cause of action arising out of or related to use of the Service or the Terms and Conditions must be filed within one (1) year after such claim or cause of action arose or be forever barred.</a:t>
          </a:r>
        </a:p>
        <a:p>
          <a:endParaRPr lang="en-US" sz="1100"/>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rik/OneDrive/Documents/Business/Training/_Resources/Spreadsheets/IOI%20BSM%20Cone%20Workboo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Erik/AppData/Roaming/Microsoft/Excel/Integrated%20Model%202012.10%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Valuation Range"/>
      <sheetName val="Cone Only"/>
      <sheetName val="Cone with Value Range"/>
      <sheetName val="Stock Price Data"/>
      <sheetName val="Calculations"/>
      <sheetName val="Disclaimer"/>
    </sheetNames>
    <sheetDataSet>
      <sheetData sheetId="0">
        <row r="3">
          <cell r="C3">
            <v>0.27655000000000002</v>
          </cell>
        </row>
        <row r="4">
          <cell r="C4">
            <v>0.29138999999999998</v>
          </cell>
        </row>
        <row r="8">
          <cell r="C8">
            <v>5.0000000000000044E-4</v>
          </cell>
        </row>
      </sheetData>
      <sheetData sheetId="1" refreshError="1"/>
      <sheetData sheetId="2" refreshError="1"/>
      <sheetData sheetId="3" refreshError="1"/>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Valuation Model"/>
      <sheetName val="Calculations"/>
      <sheetName val="Full Chart"/>
    </sheetNames>
    <sheetDataSet>
      <sheetData sheetId="0">
        <row r="3">
          <cell r="C3">
            <v>0.17699999999999999</v>
          </cell>
        </row>
      </sheetData>
      <sheetData sheetId="1">
        <row r="22">
          <cell r="M22">
            <v>0.03</v>
          </cell>
        </row>
      </sheetData>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4" Type="http://schemas.openxmlformats.org/officeDocument/2006/relationships/vmlDrawing" Target="../drawings/vmlDrawing2.vml"/><Relationship Id="rId5" Type="http://schemas.openxmlformats.org/officeDocument/2006/relationships/comments" Target="../comments1.xml"/><Relationship Id="rId1" Type="http://schemas.openxmlformats.org/officeDocument/2006/relationships/hyperlink" Target="http://www.dataroma.com/m/holdings.php?m=LPC" TargetMode="External"/><Relationship Id="rId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3"/>
  <sheetViews>
    <sheetView showGridLines="0" tabSelected="1" workbookViewId="0">
      <selection activeCell="N37" sqref="N37"/>
    </sheetView>
  </sheetViews>
  <sheetFormatPr baseColWidth="10" defaultColWidth="9" defaultRowHeight="13" x14ac:dyDescent="0.15"/>
  <cols>
    <col min="1" max="1" width="6.6640625" style="2" bestFit="1" customWidth="1"/>
    <col min="2" max="2" width="31" style="2" customWidth="1"/>
    <col min="3" max="3" width="29.83203125" style="2" bestFit="1" customWidth="1"/>
    <col min="4" max="4" width="10.6640625" style="2" customWidth="1"/>
    <col min="5" max="6" width="10" style="2" customWidth="1"/>
    <col min="7" max="7" width="8.6640625" style="2" customWidth="1"/>
    <col min="8" max="8" width="10.6640625" style="2" customWidth="1"/>
    <col min="9" max="9" width="5.33203125" style="2" bestFit="1" customWidth="1"/>
    <col min="10" max="10" width="7.83203125" style="2" bestFit="1" customWidth="1"/>
    <col min="11" max="13" width="9.83203125" style="2" customWidth="1"/>
    <col min="14" max="16" width="10.6640625" style="2" customWidth="1"/>
    <col min="17" max="17" width="17.83203125" style="2" bestFit="1" customWidth="1"/>
    <col min="18" max="16384" width="9" style="2"/>
  </cols>
  <sheetData>
    <row r="1" spans="1:16" x14ac:dyDescent="0.15">
      <c r="A1" s="19" t="s">
        <v>19</v>
      </c>
      <c r="B1" s="19"/>
      <c r="C1" s="19"/>
      <c r="D1" s="19"/>
      <c r="E1" s="19"/>
      <c r="F1" s="19"/>
      <c r="G1" s="19"/>
      <c r="H1" s="19"/>
      <c r="I1" s="19"/>
      <c r="J1" s="19"/>
      <c r="K1" s="19"/>
      <c r="L1" s="19"/>
      <c r="M1" s="19"/>
      <c r="N1" s="19"/>
      <c r="O1" s="19"/>
      <c r="P1" s="19"/>
    </row>
    <row r="2" spans="1:16" s="5" customFormat="1" ht="26" x14ac:dyDescent="0.15">
      <c r="A2" s="3" t="s">
        <v>0</v>
      </c>
      <c r="B2" s="3" t="s">
        <v>1</v>
      </c>
      <c r="C2" s="3" t="s">
        <v>2</v>
      </c>
      <c r="D2" s="4" t="s">
        <v>22</v>
      </c>
      <c r="E2" s="4" t="s">
        <v>21</v>
      </c>
      <c r="F2" s="4" t="s">
        <v>23</v>
      </c>
      <c r="G2" s="4" t="s">
        <v>24</v>
      </c>
      <c r="H2" s="4" t="s">
        <v>3</v>
      </c>
      <c r="I2" s="4" t="s">
        <v>4</v>
      </c>
      <c r="J2" s="4" t="s">
        <v>5</v>
      </c>
      <c r="K2" s="4" t="s">
        <v>6</v>
      </c>
      <c r="L2" s="4" t="s">
        <v>7</v>
      </c>
      <c r="M2" s="4" t="s">
        <v>10</v>
      </c>
      <c r="N2" s="4" t="s">
        <v>17</v>
      </c>
      <c r="O2" s="4" t="s">
        <v>12</v>
      </c>
      <c r="P2" s="4" t="s">
        <v>14</v>
      </c>
    </row>
    <row r="3" spans="1:16" x14ac:dyDescent="0.15">
      <c r="A3" s="20" t="s">
        <v>31</v>
      </c>
      <c r="B3" s="20" t="s">
        <v>30</v>
      </c>
      <c r="C3" s="20" t="s">
        <v>29</v>
      </c>
      <c r="D3" s="7">
        <v>3.67</v>
      </c>
      <c r="E3" s="8">
        <v>1783.49</v>
      </c>
      <c r="F3" s="8">
        <v>1830.82</v>
      </c>
      <c r="G3" s="9">
        <f t="shared" ref="G3:G9" si="0">E3/F3</f>
        <v>0.97414819589036605</v>
      </c>
      <c r="H3" s="22" t="s">
        <v>44</v>
      </c>
      <c r="I3" s="10">
        <v>176</v>
      </c>
      <c r="J3" s="8">
        <v>0</v>
      </c>
      <c r="K3" s="8">
        <v>1800</v>
      </c>
      <c r="L3" s="8">
        <v>117.6</v>
      </c>
      <c r="M3" s="8">
        <f t="shared" ref="M3:M9" si="1">E3-L3-J3</f>
        <v>1665.89</v>
      </c>
      <c r="N3" s="11">
        <f t="shared" ref="N3:N9" si="2">M3/F3-1</f>
        <v>-9.0085316961798445E-2</v>
      </c>
      <c r="O3" s="11">
        <f t="shared" ref="O3:O9" si="3">(K3-M3)/M3</f>
        <v>8.0503514637821155E-2</v>
      </c>
      <c r="P3" s="26">
        <f t="shared" ref="P3:P9" si="4">(1+O3)^(365/I3)-1</f>
        <v>0.17418389675757484</v>
      </c>
    </row>
    <row r="4" spans="1:16" x14ac:dyDescent="0.15">
      <c r="A4" s="21" t="s">
        <v>32</v>
      </c>
      <c r="B4" s="21" t="s">
        <v>33</v>
      </c>
      <c r="C4" s="21" t="s">
        <v>41</v>
      </c>
      <c r="D4" s="7">
        <v>2.46</v>
      </c>
      <c r="E4" s="8">
        <v>108.38</v>
      </c>
      <c r="F4" s="8">
        <v>118.06</v>
      </c>
      <c r="G4" s="9">
        <f t="shared" si="0"/>
        <v>0.91800779264780619</v>
      </c>
      <c r="H4" s="22" t="s">
        <v>44</v>
      </c>
      <c r="I4" s="10">
        <v>176</v>
      </c>
      <c r="J4" s="8">
        <v>0</v>
      </c>
      <c r="K4" s="8">
        <v>110</v>
      </c>
      <c r="L4" s="8">
        <v>10.95</v>
      </c>
      <c r="M4" s="8">
        <f t="shared" si="1"/>
        <v>97.429999999999993</v>
      </c>
      <c r="N4" s="11">
        <f t="shared" si="2"/>
        <v>-0.17474165678468578</v>
      </c>
      <c r="O4" s="11">
        <f t="shared" si="3"/>
        <v>0.12901570358205899</v>
      </c>
      <c r="P4" s="11">
        <f t="shared" si="4"/>
        <v>0.28615282969306932</v>
      </c>
    </row>
    <row r="5" spans="1:16" x14ac:dyDescent="0.15">
      <c r="A5" s="21" t="s">
        <v>35</v>
      </c>
      <c r="B5" s="21" t="s">
        <v>34</v>
      </c>
      <c r="C5" s="21" t="s">
        <v>42</v>
      </c>
      <c r="D5" s="7">
        <v>2.12</v>
      </c>
      <c r="E5" s="8">
        <v>74.09</v>
      </c>
      <c r="F5" s="8">
        <v>64.03</v>
      </c>
      <c r="G5" s="9">
        <f t="shared" si="0"/>
        <v>1.157113852881462</v>
      </c>
      <c r="H5" s="22" t="s">
        <v>44</v>
      </c>
      <c r="I5" s="10">
        <v>176</v>
      </c>
      <c r="J5" s="8">
        <v>0</v>
      </c>
      <c r="K5" s="8">
        <v>75</v>
      </c>
      <c r="L5" s="8">
        <v>5.65</v>
      </c>
      <c r="M5" s="8">
        <f t="shared" si="1"/>
        <v>68.44</v>
      </c>
      <c r="N5" s="11">
        <f t="shared" si="2"/>
        <v>6.8873965328752007E-2</v>
      </c>
      <c r="O5" s="11">
        <f t="shared" si="3"/>
        <v>9.5850379894798401E-2</v>
      </c>
      <c r="P5" s="25">
        <f t="shared" si="4"/>
        <v>0.20903451153253805</v>
      </c>
    </row>
    <row r="6" spans="1:16" x14ac:dyDescent="0.15">
      <c r="A6" s="21" t="s">
        <v>36</v>
      </c>
      <c r="B6" s="21" t="s">
        <v>38</v>
      </c>
      <c r="C6" s="21" t="s">
        <v>43</v>
      </c>
      <c r="D6" s="7">
        <v>2.08</v>
      </c>
      <c r="E6" s="8">
        <v>320.32</v>
      </c>
      <c r="F6" s="8">
        <v>258.93</v>
      </c>
      <c r="G6" s="9">
        <f t="shared" si="0"/>
        <v>1.2370911057042444</v>
      </c>
      <c r="H6" s="22" t="s">
        <v>44</v>
      </c>
      <c r="I6" s="10">
        <v>176</v>
      </c>
      <c r="J6" s="8">
        <v>0.15</v>
      </c>
      <c r="K6" s="8">
        <v>320</v>
      </c>
      <c r="L6" s="8">
        <v>38.1</v>
      </c>
      <c r="M6" s="8">
        <f t="shared" si="1"/>
        <v>282.07</v>
      </c>
      <c r="N6" s="11">
        <f t="shared" si="2"/>
        <v>8.9367782798439599E-2</v>
      </c>
      <c r="O6" s="11">
        <f t="shared" si="3"/>
        <v>0.13447016697982772</v>
      </c>
      <c r="P6" s="11">
        <f t="shared" si="4"/>
        <v>0.29907245924768966</v>
      </c>
    </row>
    <row r="7" spans="1:16" x14ac:dyDescent="0.15">
      <c r="A7" s="20" t="s">
        <v>37</v>
      </c>
      <c r="B7" s="20" t="s">
        <v>39</v>
      </c>
      <c r="C7" s="20" t="s">
        <v>40</v>
      </c>
      <c r="D7" s="7">
        <v>1.97</v>
      </c>
      <c r="E7" s="8">
        <v>168.66</v>
      </c>
      <c r="F7" s="8">
        <v>148.91999999999999</v>
      </c>
      <c r="G7" s="9">
        <f t="shared" si="0"/>
        <v>1.1325543916196616</v>
      </c>
      <c r="H7" s="22" t="s">
        <v>44</v>
      </c>
      <c r="I7" s="10">
        <v>176</v>
      </c>
      <c r="J7" s="8">
        <v>0.5</v>
      </c>
      <c r="K7" s="8">
        <v>170</v>
      </c>
      <c r="L7" s="8">
        <v>13.15</v>
      </c>
      <c r="M7" s="8">
        <f t="shared" si="1"/>
        <v>155.01</v>
      </c>
      <c r="N7" s="11">
        <f t="shared" si="2"/>
        <v>4.0894439967767982E-2</v>
      </c>
      <c r="O7" s="11">
        <f t="shared" si="3"/>
        <v>9.6703438487839563E-2</v>
      </c>
      <c r="P7" s="11">
        <f t="shared" si="4"/>
        <v>0.21098717761338492</v>
      </c>
    </row>
    <row r="8" spans="1:16" hidden="1" x14ac:dyDescent="0.15">
      <c r="A8" s="6"/>
      <c r="B8" s="6"/>
      <c r="C8" s="6"/>
      <c r="D8" s="7"/>
      <c r="E8" s="8"/>
      <c r="F8" s="8"/>
      <c r="G8" s="9" t="e">
        <f t="shared" si="0"/>
        <v>#DIV/0!</v>
      </c>
      <c r="H8" s="10"/>
      <c r="I8" s="10"/>
      <c r="J8" s="8"/>
      <c r="K8" s="8"/>
      <c r="L8" s="8"/>
      <c r="M8" s="8">
        <f t="shared" si="1"/>
        <v>0</v>
      </c>
      <c r="N8" s="11" t="e">
        <f t="shared" si="2"/>
        <v>#DIV/0!</v>
      </c>
      <c r="O8" s="11" t="e">
        <f t="shared" si="3"/>
        <v>#DIV/0!</v>
      </c>
      <c r="P8" s="11" t="e">
        <f t="shared" si="4"/>
        <v>#DIV/0!</v>
      </c>
    </row>
    <row r="9" spans="1:16" hidden="1" x14ac:dyDescent="0.15">
      <c r="A9" s="6"/>
      <c r="B9" s="6"/>
      <c r="C9" s="6"/>
      <c r="D9" s="7"/>
      <c r="E9" s="8"/>
      <c r="F9" s="8"/>
      <c r="G9" s="9" t="e">
        <f t="shared" si="0"/>
        <v>#DIV/0!</v>
      </c>
      <c r="H9" s="10" t="s">
        <v>27</v>
      </c>
      <c r="I9" s="10">
        <v>109</v>
      </c>
      <c r="J9" s="8">
        <v>0.77</v>
      </c>
      <c r="K9" s="8">
        <v>65</v>
      </c>
      <c r="L9" s="8">
        <v>2.2999999999999998</v>
      </c>
      <c r="M9" s="8">
        <f t="shared" si="1"/>
        <v>-3.07</v>
      </c>
      <c r="N9" s="11" t="e">
        <f t="shared" si="2"/>
        <v>#DIV/0!</v>
      </c>
      <c r="O9" s="11">
        <f t="shared" si="3"/>
        <v>-22.172638436482085</v>
      </c>
      <c r="P9" s="11" t="e">
        <f t="shared" si="4"/>
        <v>#NUM!</v>
      </c>
    </row>
    <row r="10" spans="1:16" hidden="1" x14ac:dyDescent="0.15">
      <c r="A10" s="6"/>
      <c r="B10" s="6"/>
      <c r="C10" s="6"/>
      <c r="D10" s="7"/>
      <c r="E10" s="8"/>
      <c r="F10" s="8"/>
      <c r="G10" s="9" t="e">
        <f t="shared" ref="G10:G12" si="5">E10/F10</f>
        <v>#DIV/0!</v>
      </c>
      <c r="H10" s="10" t="s">
        <v>28</v>
      </c>
      <c r="I10" s="10">
        <v>137</v>
      </c>
      <c r="J10" s="8">
        <v>0.34499999999999997</v>
      </c>
      <c r="K10" s="8">
        <v>70</v>
      </c>
      <c r="L10" s="8">
        <v>2.7</v>
      </c>
      <c r="M10" s="8">
        <f t="shared" ref="M10:M12" si="6">E10-L10-J10</f>
        <v>-3.0449999999999999</v>
      </c>
      <c r="N10" s="11" t="e">
        <f t="shared" ref="N10:N12" si="7">M10/F10-1</f>
        <v>#DIV/0!</v>
      </c>
      <c r="O10" s="11">
        <f t="shared" ref="O10:O12" si="8">(K10-M10)/M10</f>
        <v>-23.988505747126439</v>
      </c>
      <c r="P10" s="11" t="e">
        <f t="shared" ref="P10:P12" si="9">(1+O10)^(365/I10)-1</f>
        <v>#NUM!</v>
      </c>
    </row>
    <row r="11" spans="1:16" hidden="1" x14ac:dyDescent="0.15">
      <c r="A11" s="6"/>
      <c r="B11" s="6"/>
      <c r="C11" s="6"/>
      <c r="D11" s="13"/>
      <c r="E11" s="8"/>
      <c r="F11" s="8"/>
      <c r="G11" s="9" t="e">
        <f t="shared" si="5"/>
        <v>#DIV/0!</v>
      </c>
      <c r="H11" s="10" t="s">
        <v>27</v>
      </c>
      <c r="I11" s="10">
        <v>109</v>
      </c>
      <c r="J11" s="8">
        <v>0.72399999999999998</v>
      </c>
      <c r="K11" s="8">
        <v>52.5</v>
      </c>
      <c r="L11" s="8">
        <v>2</v>
      </c>
      <c r="M11" s="8">
        <f t="shared" si="6"/>
        <v>-2.7240000000000002</v>
      </c>
      <c r="N11" s="11" t="e">
        <f t="shared" si="7"/>
        <v>#DIV/0!</v>
      </c>
      <c r="O11" s="11">
        <f t="shared" si="8"/>
        <v>-20.273127753303964</v>
      </c>
      <c r="P11" s="11" t="e">
        <f t="shared" si="9"/>
        <v>#NUM!</v>
      </c>
    </row>
    <row r="12" spans="1:16" hidden="1" x14ac:dyDescent="0.15">
      <c r="A12" s="6"/>
      <c r="B12" s="6"/>
      <c r="C12" s="6"/>
      <c r="D12" s="13"/>
      <c r="E12" s="8"/>
      <c r="F12" s="8"/>
      <c r="G12" s="9" t="e">
        <f t="shared" si="5"/>
        <v>#DIV/0!</v>
      </c>
      <c r="H12" s="10" t="s">
        <v>27</v>
      </c>
      <c r="I12" s="10">
        <v>109</v>
      </c>
      <c r="J12" s="8">
        <v>0.4</v>
      </c>
      <c r="K12" s="8">
        <v>77.5</v>
      </c>
      <c r="L12" s="8">
        <v>2.88</v>
      </c>
      <c r="M12" s="8">
        <f t="shared" si="6"/>
        <v>-3.28</v>
      </c>
      <c r="N12" s="11" t="e">
        <f t="shared" si="7"/>
        <v>#DIV/0!</v>
      </c>
      <c r="O12" s="11">
        <f t="shared" si="8"/>
        <v>-24.628048780487806</v>
      </c>
      <c r="P12" s="11" t="e">
        <f t="shared" si="9"/>
        <v>#NUM!</v>
      </c>
    </row>
    <row r="14" spans="1:16" x14ac:dyDescent="0.15">
      <c r="A14" s="19" t="s">
        <v>20</v>
      </c>
      <c r="B14" s="19"/>
      <c r="C14" s="19"/>
      <c r="D14" s="19"/>
      <c r="E14" s="19"/>
      <c r="F14" s="19"/>
      <c r="G14" s="19"/>
      <c r="H14" s="19"/>
      <c r="I14" s="19"/>
      <c r="J14" s="19"/>
      <c r="K14" s="19"/>
      <c r="L14" s="19"/>
      <c r="M14" s="19"/>
      <c r="N14" s="19"/>
      <c r="O14" s="19"/>
      <c r="P14" s="19"/>
    </row>
    <row r="15" spans="1:16" s="5" customFormat="1" ht="26" x14ac:dyDescent="0.15">
      <c r="A15" s="3" t="s">
        <v>0</v>
      </c>
      <c r="B15" s="3" t="s">
        <v>1</v>
      </c>
      <c r="C15" s="3" t="s">
        <v>2</v>
      </c>
      <c r="D15" s="4" t="s">
        <v>22</v>
      </c>
      <c r="E15" s="4" t="s">
        <v>21</v>
      </c>
      <c r="F15" s="4" t="str">
        <f>F2</f>
        <v>Reported Price</v>
      </c>
      <c r="G15" s="4" t="s">
        <v>16</v>
      </c>
      <c r="H15" s="4" t="s">
        <v>3</v>
      </c>
      <c r="I15" s="4" t="s">
        <v>4</v>
      </c>
      <c r="J15" s="4" t="s">
        <v>5</v>
      </c>
      <c r="K15" s="4" t="s">
        <v>8</v>
      </c>
      <c r="L15" s="4" t="s">
        <v>9</v>
      </c>
      <c r="M15" s="4" t="s">
        <v>11</v>
      </c>
      <c r="N15" s="4" t="s">
        <v>18</v>
      </c>
      <c r="O15" s="4" t="s">
        <v>13</v>
      </c>
      <c r="P15" s="4" t="s">
        <v>15</v>
      </c>
    </row>
    <row r="16" spans="1:16" x14ac:dyDescent="0.15">
      <c r="A16" s="14" t="str">
        <f t="shared" ref="A16:C16" si="10">A3</f>
        <v>PCLN</v>
      </c>
      <c r="B16" s="14" t="str">
        <f t="shared" si="10"/>
        <v>Priceline</v>
      </c>
      <c r="C16" s="14" t="str">
        <f t="shared" si="10"/>
        <v>Leisure</v>
      </c>
      <c r="D16" s="13">
        <f>D3</f>
        <v>3.67</v>
      </c>
      <c r="E16" s="8">
        <f>E3</f>
        <v>1783.49</v>
      </c>
      <c r="F16" s="8">
        <f>F3</f>
        <v>1830.82</v>
      </c>
      <c r="G16" s="9">
        <f t="shared" ref="G16:G22" si="11">E16/F16</f>
        <v>0.97414819589036605</v>
      </c>
      <c r="H16" s="10" t="str">
        <f>H3</f>
        <v>JUN 15,'18</v>
      </c>
      <c r="I16" s="13">
        <f>I3</f>
        <v>176</v>
      </c>
      <c r="J16" s="8">
        <f>J3</f>
        <v>0</v>
      </c>
      <c r="K16" s="8">
        <v>1800</v>
      </c>
      <c r="L16" s="8">
        <v>116.8</v>
      </c>
      <c r="M16" s="8">
        <f t="shared" ref="M16:M22" si="12">K16-L16</f>
        <v>1683.2</v>
      </c>
      <c r="N16" s="11">
        <f t="shared" ref="N16:N22" si="13">M16/F16-1</f>
        <v>-8.0630537136365033E-2</v>
      </c>
      <c r="O16" s="11">
        <f>(K16-M16)/M16</f>
        <v>6.9391634980988562E-2</v>
      </c>
      <c r="P16" s="11">
        <f>(1+O16)^(365/I16)-1</f>
        <v>0.14927964244866154</v>
      </c>
    </row>
    <row r="17" spans="1:16" x14ac:dyDescent="0.15">
      <c r="A17" s="14" t="str">
        <f t="shared" ref="A17:C17" si="14">A4</f>
        <v>EA</v>
      </c>
      <c r="B17" s="14" t="str">
        <f t="shared" si="14"/>
        <v>Electronic Arts</v>
      </c>
      <c r="C17" s="14" t="str">
        <f t="shared" si="14"/>
        <v>Electronic Gamng &amp; Multimedia</v>
      </c>
      <c r="D17" s="13">
        <f t="shared" ref="D17:F25" si="15">D4</f>
        <v>2.46</v>
      </c>
      <c r="E17" s="8">
        <f t="shared" si="15"/>
        <v>108.38</v>
      </c>
      <c r="F17" s="8">
        <f t="shared" si="15"/>
        <v>118.06</v>
      </c>
      <c r="G17" s="9">
        <f t="shared" si="11"/>
        <v>0.91800779264780619</v>
      </c>
      <c r="H17" s="10" t="str">
        <f t="shared" ref="H17:J17" si="16">H4</f>
        <v>JUN 15,'18</v>
      </c>
      <c r="I17" s="13">
        <f t="shared" si="16"/>
        <v>176</v>
      </c>
      <c r="J17" s="8">
        <f t="shared" si="16"/>
        <v>0</v>
      </c>
      <c r="K17" s="8">
        <v>110</v>
      </c>
      <c r="L17" s="8">
        <v>8.9499999999999993</v>
      </c>
      <c r="M17" s="8">
        <f t="shared" si="12"/>
        <v>101.05</v>
      </c>
      <c r="N17" s="11">
        <f t="shared" si="13"/>
        <v>-0.1440792817211588</v>
      </c>
      <c r="O17" s="11">
        <f t="shared" ref="O17:O22" si="17">(K17-M17)/M17</f>
        <v>8.8570014844136596E-2</v>
      </c>
      <c r="P17" s="11">
        <f t="shared" ref="P17:P22" si="18">(1+O17)^(365/I17)-1</f>
        <v>0.19243600243608228</v>
      </c>
    </row>
    <row r="18" spans="1:16" x14ac:dyDescent="0.15">
      <c r="A18" s="14" t="str">
        <f t="shared" ref="A18:C18" si="19">A5</f>
        <v>PYPL</v>
      </c>
      <c r="B18" s="14" t="str">
        <f t="shared" si="19"/>
        <v>PayPal Holdings, Inc</v>
      </c>
      <c r="C18" s="14" t="str">
        <f t="shared" si="19"/>
        <v>Credit Serivces</v>
      </c>
      <c r="D18" s="13">
        <f t="shared" si="15"/>
        <v>2.12</v>
      </c>
      <c r="E18" s="8">
        <f t="shared" si="15"/>
        <v>74.09</v>
      </c>
      <c r="F18" s="8">
        <f t="shared" si="15"/>
        <v>64.03</v>
      </c>
      <c r="G18" s="9">
        <f t="shared" si="11"/>
        <v>1.157113852881462</v>
      </c>
      <c r="H18" s="10" t="str">
        <f t="shared" ref="H18:J18" si="20">H5</f>
        <v>JUN 15,'18</v>
      </c>
      <c r="I18" s="13">
        <f t="shared" si="20"/>
        <v>176</v>
      </c>
      <c r="J18" s="8">
        <f t="shared" si="20"/>
        <v>0</v>
      </c>
      <c r="K18" s="8">
        <v>75</v>
      </c>
      <c r="L18" s="8">
        <v>5.9</v>
      </c>
      <c r="M18" s="8">
        <f t="shared" si="12"/>
        <v>69.099999999999994</v>
      </c>
      <c r="N18" s="11">
        <f t="shared" si="13"/>
        <v>7.9181633609245461E-2</v>
      </c>
      <c r="O18" s="11">
        <f t="shared" si="17"/>
        <v>8.5383502170767095E-2</v>
      </c>
      <c r="P18" s="11">
        <f t="shared" si="18"/>
        <v>0.18520844623762778</v>
      </c>
    </row>
    <row r="19" spans="1:16" x14ac:dyDescent="0.15">
      <c r="A19" s="14" t="str">
        <f t="shared" ref="A19:C19" si="21">A6</f>
        <v>MELI</v>
      </c>
      <c r="B19" s="14" t="str">
        <f t="shared" si="21"/>
        <v>Mercadolibre Inc.</v>
      </c>
      <c r="C19" s="14" t="str">
        <f t="shared" si="21"/>
        <v>Specialty Retail</v>
      </c>
      <c r="D19" s="13">
        <f t="shared" si="15"/>
        <v>2.08</v>
      </c>
      <c r="E19" s="8">
        <f t="shared" si="15"/>
        <v>320.32</v>
      </c>
      <c r="F19" s="8">
        <f t="shared" si="15"/>
        <v>258.93</v>
      </c>
      <c r="G19" s="9">
        <f t="shared" si="11"/>
        <v>1.2370911057042444</v>
      </c>
      <c r="H19" s="10" t="str">
        <f t="shared" ref="H19:J19" si="22">H6</f>
        <v>JUN 15,'18</v>
      </c>
      <c r="I19" s="13">
        <f t="shared" si="22"/>
        <v>176</v>
      </c>
      <c r="J19" s="8">
        <f t="shared" si="22"/>
        <v>0.15</v>
      </c>
      <c r="K19" s="8">
        <v>330</v>
      </c>
      <c r="L19" s="8">
        <v>41.5</v>
      </c>
      <c r="M19" s="8">
        <f t="shared" ref="M19:M21" si="23">K19-L19</f>
        <v>288.5</v>
      </c>
      <c r="N19" s="11">
        <f t="shared" si="13"/>
        <v>0.11420074923724566</v>
      </c>
      <c r="O19" s="11">
        <f t="shared" si="17"/>
        <v>0.14384748700173311</v>
      </c>
      <c r="P19" s="11">
        <f t="shared" si="18"/>
        <v>0.32144023663454813</v>
      </c>
    </row>
    <row r="20" spans="1:16" x14ac:dyDescent="0.15">
      <c r="A20" s="14" t="str">
        <f t="shared" ref="A20:C20" si="24">A7</f>
        <v>WYNN</v>
      </c>
      <c r="B20" s="14" t="str">
        <f t="shared" si="24"/>
        <v>Wynn Resorts Ltd.</v>
      </c>
      <c r="C20" s="14" t="str">
        <f t="shared" si="24"/>
        <v>Resorts and Casinos</v>
      </c>
      <c r="D20" s="13">
        <f t="shared" si="15"/>
        <v>1.97</v>
      </c>
      <c r="E20" s="8">
        <f t="shared" si="15"/>
        <v>168.66</v>
      </c>
      <c r="F20" s="8">
        <f t="shared" si="15"/>
        <v>148.91999999999999</v>
      </c>
      <c r="G20" s="9">
        <f t="shared" si="11"/>
        <v>1.1325543916196616</v>
      </c>
      <c r="H20" s="10" t="str">
        <f t="shared" ref="H20:J20" si="25">H7</f>
        <v>JUN 15,'18</v>
      </c>
      <c r="I20" s="13">
        <f t="shared" si="25"/>
        <v>176</v>
      </c>
      <c r="J20" s="8">
        <f t="shared" si="25"/>
        <v>0.5</v>
      </c>
      <c r="K20" s="8">
        <v>170</v>
      </c>
      <c r="L20" s="8">
        <v>13.9</v>
      </c>
      <c r="M20" s="8">
        <f t="shared" si="23"/>
        <v>156.1</v>
      </c>
      <c r="N20" s="11">
        <f t="shared" si="13"/>
        <v>4.8213806070373399E-2</v>
      </c>
      <c r="O20" s="11">
        <f t="shared" si="17"/>
        <v>8.904548366431779E-2</v>
      </c>
      <c r="P20" s="11">
        <f t="shared" si="18"/>
        <v>0.19351639800118559</v>
      </c>
    </row>
    <row r="21" spans="1:16" hidden="1" x14ac:dyDescent="0.15">
      <c r="A21" s="14">
        <f t="shared" ref="A21:C21" si="26">A8</f>
        <v>0</v>
      </c>
      <c r="B21" s="14">
        <f t="shared" si="26"/>
        <v>0</v>
      </c>
      <c r="C21" s="14">
        <f t="shared" si="26"/>
        <v>0</v>
      </c>
      <c r="D21" s="13">
        <f t="shared" si="15"/>
        <v>0</v>
      </c>
      <c r="E21" s="8">
        <f t="shared" si="15"/>
        <v>0</v>
      </c>
      <c r="F21" s="8">
        <f t="shared" si="15"/>
        <v>0</v>
      </c>
      <c r="G21" s="9" t="e">
        <f t="shared" si="11"/>
        <v>#DIV/0!</v>
      </c>
      <c r="H21" s="10">
        <f t="shared" ref="H21:J21" si="27">H8</f>
        <v>0</v>
      </c>
      <c r="I21" s="13">
        <f t="shared" si="27"/>
        <v>0</v>
      </c>
      <c r="J21" s="8">
        <f t="shared" si="27"/>
        <v>0</v>
      </c>
      <c r="K21" s="8"/>
      <c r="L21" s="8"/>
      <c r="M21" s="8">
        <f t="shared" si="23"/>
        <v>0</v>
      </c>
      <c r="N21" s="11" t="e">
        <f t="shared" si="13"/>
        <v>#DIV/0!</v>
      </c>
      <c r="O21" s="11" t="e">
        <f t="shared" si="17"/>
        <v>#DIV/0!</v>
      </c>
      <c r="P21" s="11" t="e">
        <f t="shared" si="18"/>
        <v>#DIV/0!</v>
      </c>
    </row>
    <row r="22" spans="1:16" hidden="1" x14ac:dyDescent="0.15">
      <c r="A22" s="14">
        <f t="shared" ref="A22:C22" si="28">A9</f>
        <v>0</v>
      </c>
      <c r="B22" s="14">
        <f t="shared" si="28"/>
        <v>0</v>
      </c>
      <c r="C22" s="14">
        <f t="shared" si="28"/>
        <v>0</v>
      </c>
      <c r="D22" s="13">
        <f t="shared" si="15"/>
        <v>0</v>
      </c>
      <c r="E22" s="8">
        <f t="shared" si="15"/>
        <v>0</v>
      </c>
      <c r="F22" s="8">
        <f t="shared" si="15"/>
        <v>0</v>
      </c>
      <c r="G22" s="9" t="e">
        <f t="shared" si="11"/>
        <v>#DIV/0!</v>
      </c>
      <c r="H22" s="10" t="str">
        <f t="shared" ref="H22:J22" si="29">H9</f>
        <v>JAN 19 '18</v>
      </c>
      <c r="I22" s="13">
        <f t="shared" si="29"/>
        <v>109</v>
      </c>
      <c r="J22" s="8">
        <f t="shared" si="29"/>
        <v>0.77</v>
      </c>
      <c r="K22" s="8">
        <v>65</v>
      </c>
      <c r="L22" s="8">
        <v>3.55</v>
      </c>
      <c r="M22" s="8">
        <f t="shared" si="12"/>
        <v>61.45</v>
      </c>
      <c r="N22" s="11" t="e">
        <f t="shared" si="13"/>
        <v>#DIV/0!</v>
      </c>
      <c r="O22" s="11">
        <f t="shared" si="17"/>
        <v>5.7770545158665532E-2</v>
      </c>
      <c r="P22" s="11">
        <f t="shared" si="18"/>
        <v>0.20691825539261188</v>
      </c>
    </row>
    <row r="23" spans="1:16" hidden="1" x14ac:dyDescent="0.15">
      <c r="A23" s="14">
        <f t="shared" ref="A23:C23" si="30">A10</f>
        <v>0</v>
      </c>
      <c r="B23" s="14">
        <f t="shared" si="30"/>
        <v>0</v>
      </c>
      <c r="C23" s="14">
        <f t="shared" si="30"/>
        <v>0</v>
      </c>
      <c r="D23" s="13">
        <f t="shared" si="15"/>
        <v>0</v>
      </c>
      <c r="E23" s="8">
        <f t="shared" si="15"/>
        <v>0</v>
      </c>
      <c r="F23" s="8">
        <f t="shared" si="15"/>
        <v>0</v>
      </c>
      <c r="G23" s="9" t="e">
        <f t="shared" ref="G23:G25" si="31">E23/F23</f>
        <v>#DIV/0!</v>
      </c>
      <c r="H23" s="12" t="str">
        <f t="shared" ref="H23:J23" si="32">H10</f>
        <v>FEB 16 '18</v>
      </c>
      <c r="I23" s="13">
        <f t="shared" si="32"/>
        <v>137</v>
      </c>
      <c r="J23" s="8">
        <f t="shared" si="32"/>
        <v>0.34499999999999997</v>
      </c>
      <c r="K23" s="8">
        <v>70</v>
      </c>
      <c r="L23" s="8">
        <v>3.7</v>
      </c>
      <c r="M23" s="8">
        <f t="shared" ref="M23:M25" si="33">K23-L23</f>
        <v>66.3</v>
      </c>
      <c r="N23" s="11" t="e">
        <f t="shared" ref="N23:N25" si="34">M23/F23-1</f>
        <v>#DIV/0!</v>
      </c>
      <c r="O23" s="11">
        <f t="shared" ref="O23:O25" si="35">(K23-M23)/M23</f>
        <v>5.5806938159879381E-2</v>
      </c>
      <c r="P23" s="11">
        <f t="shared" ref="P23:P25" si="36">(1+O23)^(365/I23)-1</f>
        <v>0.15567215046342642</v>
      </c>
    </row>
    <row r="24" spans="1:16" hidden="1" x14ac:dyDescent="0.15">
      <c r="A24" s="14">
        <f t="shared" ref="A24:C25" si="37">A11</f>
        <v>0</v>
      </c>
      <c r="B24" s="14">
        <f t="shared" si="37"/>
        <v>0</v>
      </c>
      <c r="C24" s="14">
        <f t="shared" si="37"/>
        <v>0</v>
      </c>
      <c r="D24" s="13">
        <f t="shared" ref="D24:E24" si="38">D11</f>
        <v>0</v>
      </c>
      <c r="E24" s="8">
        <f t="shared" si="38"/>
        <v>0</v>
      </c>
      <c r="F24" s="8">
        <f t="shared" si="15"/>
        <v>0</v>
      </c>
      <c r="G24" s="9" t="e">
        <f t="shared" si="31"/>
        <v>#DIV/0!</v>
      </c>
      <c r="H24" s="12" t="str">
        <f t="shared" ref="H24:J24" si="39">H11</f>
        <v>JAN 19 '18</v>
      </c>
      <c r="I24" s="13">
        <f t="shared" si="39"/>
        <v>109</v>
      </c>
      <c r="J24" s="8">
        <f t="shared" si="39"/>
        <v>0.72399999999999998</v>
      </c>
      <c r="K24" s="8">
        <v>52.5</v>
      </c>
      <c r="L24" s="8">
        <v>1.5</v>
      </c>
      <c r="M24" s="8">
        <f t="shared" si="33"/>
        <v>51</v>
      </c>
      <c r="N24" s="11" t="e">
        <f t="shared" si="34"/>
        <v>#DIV/0!</v>
      </c>
      <c r="O24" s="11">
        <f t="shared" si="35"/>
        <v>2.9411764705882353E-2</v>
      </c>
      <c r="P24" s="11">
        <f t="shared" si="36"/>
        <v>0.10193569652732792</v>
      </c>
    </row>
    <row r="25" spans="1:16" hidden="1" x14ac:dyDescent="0.15">
      <c r="A25" s="14">
        <f t="shared" si="37"/>
        <v>0</v>
      </c>
      <c r="B25" s="14">
        <f t="shared" si="37"/>
        <v>0</v>
      </c>
      <c r="C25" s="14">
        <f t="shared" si="37"/>
        <v>0</v>
      </c>
      <c r="D25" s="13">
        <f t="shared" ref="D25:E25" si="40">D12</f>
        <v>0</v>
      </c>
      <c r="E25" s="8">
        <f t="shared" si="40"/>
        <v>0</v>
      </c>
      <c r="F25" s="8">
        <f t="shared" si="15"/>
        <v>0</v>
      </c>
      <c r="G25" s="9" t="e">
        <f t="shared" si="31"/>
        <v>#DIV/0!</v>
      </c>
      <c r="H25" s="10" t="str">
        <f t="shared" ref="H25:J25" si="41">H12</f>
        <v>JAN 19 '18</v>
      </c>
      <c r="I25" s="13">
        <f t="shared" si="41"/>
        <v>109</v>
      </c>
      <c r="J25" s="8">
        <f t="shared" si="41"/>
        <v>0.4</v>
      </c>
      <c r="K25" s="8">
        <v>77.5</v>
      </c>
      <c r="L25" s="8">
        <v>3.8</v>
      </c>
      <c r="M25" s="8">
        <f t="shared" si="33"/>
        <v>73.7</v>
      </c>
      <c r="N25" s="11" t="e">
        <f t="shared" si="34"/>
        <v>#DIV/0!</v>
      </c>
      <c r="O25" s="11">
        <f t="shared" si="35"/>
        <v>5.1560379918588833E-2</v>
      </c>
      <c r="P25" s="11">
        <f t="shared" si="36"/>
        <v>0.18335369715066441</v>
      </c>
    </row>
    <row r="28" spans="1:16" x14ac:dyDescent="0.15">
      <c r="A28" s="15" t="s">
        <v>26</v>
      </c>
      <c r="B28" s="16"/>
      <c r="C28" s="17"/>
    </row>
    <row r="30" spans="1:16" x14ac:dyDescent="0.15">
      <c r="A30" s="18" t="s">
        <v>25</v>
      </c>
    </row>
    <row r="31" spans="1:16" x14ac:dyDescent="0.15">
      <c r="A31" s="23" t="s">
        <v>45</v>
      </c>
    </row>
    <row r="32" spans="1:16" x14ac:dyDescent="0.15">
      <c r="A32" s="24" t="s">
        <v>46</v>
      </c>
    </row>
    <row r="33" spans="1:1" x14ac:dyDescent="0.15">
      <c r="A33" s="24" t="s">
        <v>47</v>
      </c>
    </row>
  </sheetData>
  <sortState ref="A2:L8">
    <sortCondition descending="1" ref="D2"/>
  </sortState>
  <mergeCells count="2">
    <mergeCell ref="A1:P1"/>
    <mergeCell ref="A14:P14"/>
  </mergeCells>
  <phoneticPr fontId="7" type="noConversion"/>
  <conditionalFormatting sqref="P3">
    <cfRule type="expression" dxfId="19" priority="20">
      <formula>$P$3&gt;$P$16</formula>
    </cfRule>
  </conditionalFormatting>
  <conditionalFormatting sqref="P4">
    <cfRule type="expression" dxfId="18" priority="19">
      <formula>$P$4&gt;$P$17</formula>
    </cfRule>
  </conditionalFormatting>
  <conditionalFormatting sqref="P5">
    <cfRule type="expression" dxfId="17" priority="18">
      <formula>$P$5&gt;$P$18</formula>
    </cfRule>
  </conditionalFormatting>
  <conditionalFormatting sqref="P6">
    <cfRule type="expression" dxfId="16" priority="17">
      <formula>$P$6&gt;$P$19</formula>
    </cfRule>
  </conditionalFormatting>
  <conditionalFormatting sqref="P7">
    <cfRule type="expression" dxfId="15" priority="16">
      <formula>$P$7&gt;$P$20</formula>
    </cfRule>
  </conditionalFormatting>
  <conditionalFormatting sqref="P8">
    <cfRule type="expression" dxfId="14" priority="15">
      <formula>$P$8&gt;$P$21</formula>
    </cfRule>
  </conditionalFormatting>
  <conditionalFormatting sqref="P10">
    <cfRule type="expression" dxfId="13" priority="14">
      <formula>$P$10&gt;$P$23</formula>
    </cfRule>
  </conditionalFormatting>
  <conditionalFormatting sqref="P16">
    <cfRule type="expression" dxfId="12" priority="13">
      <formula>$P$16&gt;$P$3</formula>
    </cfRule>
  </conditionalFormatting>
  <conditionalFormatting sqref="P17">
    <cfRule type="expression" dxfId="11" priority="12">
      <formula>$P$17&gt;$P$4</formula>
    </cfRule>
  </conditionalFormatting>
  <conditionalFormatting sqref="P20">
    <cfRule type="expression" dxfId="10" priority="9">
      <formula>$P$20&gt;$P$7</formula>
    </cfRule>
  </conditionalFormatting>
  <conditionalFormatting sqref="P19">
    <cfRule type="expression" dxfId="9" priority="10">
      <formula>$P$19&gt;$P$6</formula>
    </cfRule>
  </conditionalFormatting>
  <conditionalFormatting sqref="P18">
    <cfRule type="expression" dxfId="8" priority="11">
      <formula>$P$18&gt;$P$5</formula>
    </cfRule>
  </conditionalFormatting>
  <conditionalFormatting sqref="P21">
    <cfRule type="expression" dxfId="7" priority="8">
      <formula>$P$21&gt;$P$8</formula>
    </cfRule>
  </conditionalFormatting>
  <conditionalFormatting sqref="P23">
    <cfRule type="expression" dxfId="6" priority="7">
      <formula>$P$23&gt;$P$10</formula>
    </cfRule>
  </conditionalFormatting>
  <conditionalFormatting sqref="P24">
    <cfRule type="expression" dxfId="5" priority="6">
      <formula>$P$24&gt;$P$11</formula>
    </cfRule>
  </conditionalFormatting>
  <conditionalFormatting sqref="P11">
    <cfRule type="expression" dxfId="4" priority="5">
      <formula>$P$11&gt;$P$24</formula>
    </cfRule>
  </conditionalFormatting>
  <conditionalFormatting sqref="P25">
    <cfRule type="expression" dxfId="3" priority="4">
      <formula>$P$25&gt;$P$12</formula>
    </cfRule>
  </conditionalFormatting>
  <conditionalFormatting sqref="P12">
    <cfRule type="expression" dxfId="2" priority="3">
      <formula>$P$12&gt;$P$25</formula>
    </cfRule>
  </conditionalFormatting>
  <conditionalFormatting sqref="P22">
    <cfRule type="expression" dxfId="1" priority="2">
      <formula>$P$22&gt;$P$9</formula>
    </cfRule>
  </conditionalFormatting>
  <conditionalFormatting sqref="P9">
    <cfRule type="expression" dxfId="0" priority="1">
      <formula>$P$9&gt;$P$22</formula>
    </cfRule>
  </conditionalFormatting>
  <hyperlinks>
    <hyperlink ref="A31" r:id="rId1"/>
  </hyperlinks>
  <pageMargins left="0.5" right="0.5" top="1" bottom="1" header="0.5" footer="0.5"/>
  <pageSetup scale="70" orientation="landscape" r:id="rId2"/>
  <headerFooter alignWithMargins="0">
    <oddHeader>&amp;L&amp;G&amp;R&amp;16Covered Call Corner</oddHeader>
    <oddFooter>&amp;L&amp;K000000Prices during market hours on 12-21-2017 (bid prices shown)&amp;C&amp;K000000Contact: erik@frameworkinvesting.com&amp;R&amp;K000000+01 646 801 2464 (T)</oddFooter>
  </headerFooter>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
  <sheetViews>
    <sheetView showGridLines="0" workbookViewId="0">
      <selection activeCell="U8" sqref="U8"/>
    </sheetView>
  </sheetViews>
  <sheetFormatPr baseColWidth="10" defaultColWidth="9.1640625" defaultRowHeight="15" x14ac:dyDescent="0.2"/>
  <cols>
    <col min="1" max="16384" width="9.1640625" style="1"/>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Covered Call Corner 2017-12-21</vt:lpstr>
      <vt:lpstr>Disclaimer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Kobayashi-Solomon</dc:creator>
  <cp:lastModifiedBy>Microsoft Office User</cp:lastModifiedBy>
  <cp:lastPrinted>2017-11-06T20:21:26Z</cp:lastPrinted>
  <dcterms:created xsi:type="dcterms:W3CDTF">2011-04-30T02:50:01Z</dcterms:created>
  <dcterms:modified xsi:type="dcterms:W3CDTF">2017-12-21T21:51:43Z</dcterms:modified>
</cp:coreProperties>
</file>