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528"/>
  <workbookPr/>
  <mc:AlternateContent xmlns:mc="http://schemas.openxmlformats.org/markup-compatibility/2006">
    <mc:Choice Requires="x15">
      <x15ac:absPath xmlns:x15ac="http://schemas.microsoft.com/office/spreadsheetml/2010/11/ac" url="https://d.docs.live.net/31dfedd50d51e5ce/Documents/Business/Content/Covered Call Corner/2017.11/"/>
    </mc:Choice>
  </mc:AlternateContent>
  <xr:revisionPtr revIDLastSave="66" documentId="F268973639575467A545BD7AF24B8931D8018E74" xr6:coauthVersionLast="23" xr6:coauthVersionMax="23" xr10:uidLastSave="{4615AADF-2B50-47D1-9CFE-10A561110022}"/>
  <bookViews>
    <workbookView xWindow="0" yWindow="0" windowWidth="20490" windowHeight="8085" xr2:uid="{00000000-000D-0000-FFFF-FFFF00000000}"/>
  </bookViews>
  <sheets>
    <sheet name="Covered Call Corner 2017-11-06"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2017-11-06'!$A:$B</definedName>
    <definedName name="upBound">[1]Control!#REF!</definedName>
  </definedNames>
  <calcPr calcId="171027"/>
</workbook>
</file>

<file path=xl/calcChain.xml><?xml version="1.0" encoding="utf-8"?>
<calcChain xmlns="http://schemas.openxmlformats.org/spreadsheetml/2006/main">
  <c r="A22" i="1" l="1"/>
  <c r="B22" i="1"/>
  <c r="C22" i="1"/>
  <c r="A23" i="1"/>
  <c r="B23" i="1"/>
  <c r="C23" i="1"/>
  <c r="A24" i="1"/>
  <c r="B24" i="1"/>
  <c r="C24" i="1"/>
  <c r="A25" i="1"/>
  <c r="B25" i="1"/>
  <c r="C25" i="1"/>
  <c r="M18" i="1" l="1"/>
  <c r="M19" i="1"/>
  <c r="M20" i="1"/>
  <c r="M21" i="1"/>
  <c r="F16" i="1" l="1"/>
  <c r="E24" i="1"/>
  <c r="E25" i="1"/>
  <c r="A16" i="1"/>
  <c r="B16" i="1"/>
  <c r="C16" i="1"/>
  <c r="A17" i="1"/>
  <c r="B17" i="1"/>
  <c r="C17" i="1"/>
  <c r="A18" i="1"/>
  <c r="B18" i="1"/>
  <c r="C18" i="1"/>
  <c r="A19" i="1"/>
  <c r="B19" i="1"/>
  <c r="C19" i="1"/>
  <c r="A20" i="1"/>
  <c r="B20" i="1"/>
  <c r="C20" i="1"/>
  <c r="A21" i="1"/>
  <c r="B21" i="1"/>
  <c r="C21" i="1"/>
  <c r="D24" i="1"/>
  <c r="D25" i="1"/>
  <c r="E17" i="1" l="1"/>
  <c r="E18" i="1"/>
  <c r="E19" i="1"/>
  <c r="E20" i="1"/>
  <c r="E21" i="1"/>
  <c r="E22" i="1"/>
  <c r="E23" i="1"/>
  <c r="E16" i="1"/>
  <c r="G11" i="1" l="1"/>
  <c r="M11" i="1"/>
  <c r="N11" i="1" s="1"/>
  <c r="G12" i="1"/>
  <c r="M12" i="1"/>
  <c r="O12" i="1" s="1"/>
  <c r="P12" i="1" s="1"/>
  <c r="O11" i="1" l="1"/>
  <c r="P11" i="1" s="1"/>
  <c r="N12" i="1"/>
  <c r="F25" i="1"/>
  <c r="F24" i="1"/>
  <c r="F23" i="1"/>
  <c r="F22" i="1"/>
  <c r="F21" i="1"/>
  <c r="F20" i="1"/>
  <c r="F19" i="1"/>
  <c r="F18" i="1"/>
  <c r="F17" i="1"/>
  <c r="D17" i="1"/>
  <c r="D18" i="1"/>
  <c r="D19" i="1"/>
  <c r="D20" i="1"/>
  <c r="D21" i="1"/>
  <c r="D22" i="1"/>
  <c r="D23" i="1"/>
  <c r="D16" i="1"/>
  <c r="F15" i="1" l="1"/>
  <c r="H17" i="1"/>
  <c r="I17" i="1"/>
  <c r="J17" i="1"/>
  <c r="H18" i="1"/>
  <c r="I18" i="1"/>
  <c r="J18" i="1"/>
  <c r="H19" i="1"/>
  <c r="I19" i="1"/>
  <c r="J19" i="1"/>
  <c r="H20" i="1"/>
  <c r="I20" i="1"/>
  <c r="J20" i="1"/>
  <c r="H21" i="1"/>
  <c r="I21" i="1"/>
  <c r="J21" i="1"/>
  <c r="H22" i="1"/>
  <c r="I22" i="1"/>
  <c r="J22" i="1"/>
  <c r="H23" i="1"/>
  <c r="I23" i="1"/>
  <c r="J23" i="1"/>
  <c r="H24" i="1"/>
  <c r="I24" i="1"/>
  <c r="J24" i="1"/>
  <c r="H25" i="1"/>
  <c r="I25" i="1"/>
  <c r="J25" i="1"/>
  <c r="J16" i="1"/>
  <c r="H16" i="1"/>
  <c r="I16" i="1"/>
  <c r="G23" i="1"/>
  <c r="M23" i="1"/>
  <c r="N23" i="1" s="1"/>
  <c r="G24" i="1"/>
  <c r="M24" i="1"/>
  <c r="O24" i="1" s="1"/>
  <c r="G25" i="1"/>
  <c r="M25" i="1"/>
  <c r="N25" i="1" s="1"/>
  <c r="G10" i="1"/>
  <c r="M10" i="1"/>
  <c r="N10" i="1" s="1"/>
  <c r="P24" i="1" l="1"/>
  <c r="N24" i="1"/>
  <c r="O23" i="1"/>
  <c r="P23" i="1" s="1"/>
  <c r="O25" i="1"/>
  <c r="P25" i="1" s="1"/>
  <c r="O10" i="1"/>
  <c r="P10" i="1" s="1"/>
  <c r="M3" i="1"/>
  <c r="O3" i="1" s="1"/>
  <c r="P3" i="1" s="1"/>
  <c r="M22" i="1"/>
  <c r="N22" i="1" s="1"/>
  <c r="N21" i="1"/>
  <c r="N20" i="1"/>
  <c r="N19" i="1"/>
  <c r="N18" i="1"/>
  <c r="M17" i="1"/>
  <c r="N17" i="1" s="1"/>
  <c r="M16" i="1"/>
  <c r="N16" i="1" s="1"/>
  <c r="G22" i="1"/>
  <c r="G21" i="1"/>
  <c r="G20" i="1"/>
  <c r="G19" i="1"/>
  <c r="G18" i="1"/>
  <c r="G17" i="1"/>
  <c r="G16" i="1"/>
  <c r="O20" i="1" l="1"/>
  <c r="P20" i="1" s="1"/>
  <c r="O16" i="1"/>
  <c r="P16" i="1" s="1"/>
  <c r="O19" i="1"/>
  <c r="P19" i="1" s="1"/>
  <c r="O21" i="1"/>
  <c r="P21" i="1" s="1"/>
  <c r="O17" i="1"/>
  <c r="P17" i="1" s="1"/>
  <c r="O22" i="1"/>
  <c r="P22" i="1" s="1"/>
  <c r="O18" i="1"/>
  <c r="P18" i="1" s="1"/>
  <c r="G8" i="1"/>
  <c r="G3" i="1"/>
  <c r="G9" i="1"/>
  <c r="G5" i="1"/>
  <c r="G6" i="1"/>
  <c r="G7" i="1"/>
  <c r="G4" i="1"/>
  <c r="M4" i="1" l="1"/>
  <c r="N4" i="1" s="1"/>
  <c r="M8" i="1" l="1"/>
  <c r="N8" i="1" s="1"/>
  <c r="N3" i="1"/>
  <c r="M9" i="1"/>
  <c r="N9" i="1" s="1"/>
  <c r="M5" i="1"/>
  <c r="N5" i="1" s="1"/>
  <c r="M6" i="1"/>
  <c r="N6" i="1" s="1"/>
  <c r="M7" i="1"/>
  <c r="N7" i="1" s="1"/>
  <c r="O4" i="1"/>
  <c r="P4" i="1" s="1"/>
  <c r="O7" i="1" l="1"/>
  <c r="P7" i="1" s="1"/>
  <c r="O6" i="1"/>
  <c r="P6" i="1" s="1"/>
  <c r="O5" i="1"/>
  <c r="P5" i="1" s="1"/>
  <c r="O9" i="1"/>
  <c r="P9" i="1" s="1"/>
  <c r="O8" i="1"/>
  <c r="P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D2" authorId="0" shapeId="0" xr:uid="{00000000-0006-0000-0000-000001000000}">
      <text>
        <r>
          <rPr>
            <b/>
            <sz val="9"/>
            <color indexed="81"/>
            <rFont val="Tahoma"/>
            <family val="2"/>
          </rPr>
          <t>Erik Kobayashi-Solomon:</t>
        </r>
        <r>
          <rPr>
            <sz val="9"/>
            <color indexed="81"/>
            <rFont val="Tahoma"/>
            <family val="2"/>
          </rPr>
          <t xml:space="preserve">
This is the percentage weight in the manager's portfolio.</t>
        </r>
      </text>
    </comment>
    <comment ref="E2" authorId="0" shapeId="0" xr:uid="{00000000-0006-0000-0000-000002000000}">
      <text>
        <r>
          <rPr>
            <b/>
            <sz val="9"/>
            <color indexed="81"/>
            <rFont val="Tahoma"/>
            <family val="2"/>
          </rPr>
          <t>Erik Kobayashi-Solomon:</t>
        </r>
        <r>
          <rPr>
            <sz val="9"/>
            <color indexed="81"/>
            <rFont val="Tahoma"/>
            <family val="2"/>
          </rPr>
          <t xml:space="preserve">
Market price of the stock when this screen was published.</t>
        </r>
      </text>
    </comment>
    <comment ref="F2" authorId="0" shapeId="0" xr:uid="{00000000-0006-0000-0000-000003000000}">
      <text>
        <r>
          <rPr>
            <b/>
            <sz val="9"/>
            <color indexed="81"/>
            <rFont val="Tahoma"/>
            <family val="2"/>
          </rPr>
          <t>Erik Kobayashi-Solomon:</t>
        </r>
        <r>
          <rPr>
            <sz val="9"/>
            <color indexed="81"/>
            <rFont val="Tahoma"/>
            <family val="2"/>
          </rPr>
          <t xml:space="preserve">
The price at which the manager reported transacting in the shares.</t>
        </r>
      </text>
    </comment>
    <comment ref="G2" authorId="0" shapeId="0" xr:uid="{00000000-0006-0000-0000-00000400000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2" authorId="0" shapeId="0" xr:uid="{00000000-0006-0000-0000-000005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I2" authorId="0" shapeId="0" xr:uid="{00000000-0006-0000-0000-000006000000}">
      <text>
        <r>
          <rPr>
            <b/>
            <sz val="8"/>
            <color indexed="81"/>
            <rFont val="Tahoma"/>
            <family val="2"/>
          </rPr>
          <t>Erik Kobayashi-Solomon:</t>
        </r>
        <r>
          <rPr>
            <sz val="8"/>
            <color indexed="81"/>
            <rFont val="Tahoma"/>
            <family val="2"/>
          </rPr>
          <t xml:space="preserve">
Days to expiration when data was drawn.</t>
        </r>
      </text>
    </comment>
    <comment ref="J2" authorId="0" shapeId="0" xr:uid="{00000000-0006-0000-0000-000007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2" authorId="0" shapeId="0" xr:uid="{00000000-0006-0000-0000-000008000000}">
      <text>
        <r>
          <rPr>
            <b/>
            <sz val="8"/>
            <color indexed="81"/>
            <rFont val="Tahoma"/>
            <family val="2"/>
          </rPr>
          <t>Erik Kobayashi-Solomon:</t>
        </r>
        <r>
          <rPr>
            <sz val="8"/>
            <color indexed="81"/>
            <rFont val="Tahoma"/>
            <family val="2"/>
          </rPr>
          <t xml:space="preserve">
We choose the call strike price whose dollar delta is closest to 0.50.</t>
        </r>
      </text>
    </comment>
    <comment ref="L2" authorId="0" shapeId="0" xr:uid="{00000000-0006-0000-0000-000009000000}">
      <text>
        <r>
          <rPr>
            <b/>
            <sz val="8"/>
            <color indexed="81"/>
            <rFont val="Tahoma"/>
            <family val="2"/>
          </rPr>
          <t>Erik Kobayashi-Solomon:</t>
        </r>
        <r>
          <rPr>
            <sz val="8"/>
            <color indexed="81"/>
            <rFont val="Tahoma"/>
            <family val="2"/>
          </rPr>
          <t xml:space="preserve">
Bid price for the call as of the day the data was drawn. We use the bid because we are selling options.</t>
        </r>
      </text>
    </comment>
    <comment ref="M2" authorId="0" shapeId="0" xr:uid="{00000000-0006-0000-0000-00000A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2" authorId="0" shapeId="0" xr:uid="{00000000-0006-0000-0000-00000B00000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O2" authorId="0" shapeId="0" xr:uid="{00000000-0006-0000-0000-00000C00000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P2" authorId="0" shapeId="0" xr:uid="{00000000-0006-0000-0000-00000D00000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D15" authorId="0" shapeId="0" xr:uid="{00000000-0006-0000-0000-00000E000000}">
      <text>
        <r>
          <rPr>
            <b/>
            <sz val="9"/>
            <color indexed="81"/>
            <rFont val="Tahoma"/>
            <family val="2"/>
          </rPr>
          <t>Erik Kobayashi-Solomon:</t>
        </r>
        <r>
          <rPr>
            <sz val="9"/>
            <color indexed="81"/>
            <rFont val="Tahoma"/>
            <family val="2"/>
          </rPr>
          <t xml:space="preserve">
This is the percentage weight in the manager's portfolio.</t>
        </r>
      </text>
    </comment>
    <comment ref="E15" authorId="0" shapeId="0" xr:uid="{00000000-0006-0000-0000-00000F000000}">
      <text>
        <r>
          <rPr>
            <b/>
            <sz val="9"/>
            <color indexed="81"/>
            <rFont val="Tahoma"/>
            <family val="2"/>
          </rPr>
          <t>Erik Kobayashi-Solomon:</t>
        </r>
        <r>
          <rPr>
            <sz val="9"/>
            <color indexed="81"/>
            <rFont val="Tahoma"/>
            <family val="2"/>
          </rPr>
          <t xml:space="preserve">
Market price of the stock when this screen was published.</t>
        </r>
      </text>
    </comment>
    <comment ref="F15" authorId="0" shapeId="0" xr:uid="{00000000-0006-0000-0000-000010000000}">
      <text>
        <r>
          <rPr>
            <b/>
            <sz val="9"/>
            <color indexed="81"/>
            <rFont val="Tahoma"/>
            <family val="2"/>
          </rPr>
          <t>Erik Kobayashi-Solomon:</t>
        </r>
        <r>
          <rPr>
            <sz val="9"/>
            <color indexed="81"/>
            <rFont val="Tahoma"/>
            <family val="2"/>
          </rPr>
          <t xml:space="preserve">
The price at which the manager reported transacting in the shares.</t>
        </r>
      </text>
    </comment>
    <comment ref="G15" authorId="0" shapeId="0" xr:uid="{00000000-0006-0000-0000-00001100000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15" authorId="0" shapeId="0" xr:uid="{00000000-0006-0000-0000-000012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I15" authorId="0" shapeId="0" xr:uid="{00000000-0006-0000-0000-000013000000}">
      <text>
        <r>
          <rPr>
            <b/>
            <sz val="8"/>
            <color indexed="81"/>
            <rFont val="Tahoma"/>
            <family val="2"/>
          </rPr>
          <t>Erik Kobayashi-Solomon:</t>
        </r>
        <r>
          <rPr>
            <sz val="8"/>
            <color indexed="81"/>
            <rFont val="Tahoma"/>
            <family val="2"/>
          </rPr>
          <t xml:space="preserve">
Days to expiration when data was drawn.</t>
        </r>
      </text>
    </comment>
    <comment ref="J15" authorId="0" shapeId="0" xr:uid="{00000000-0006-0000-0000-000014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15" authorId="0" shapeId="0" xr:uid="{00000000-0006-0000-0000-000015000000}">
      <text>
        <r>
          <rPr>
            <b/>
            <sz val="8"/>
            <color indexed="81"/>
            <rFont val="Tahoma"/>
            <family val="2"/>
          </rPr>
          <t>Erik Kobayashi-Solomon:</t>
        </r>
        <r>
          <rPr>
            <sz val="8"/>
            <color indexed="81"/>
            <rFont val="Tahoma"/>
            <family val="2"/>
          </rPr>
          <t xml:space="preserve">
We choose the put strike price whose dollar delta is closest to -0.50.</t>
        </r>
      </text>
    </comment>
    <comment ref="L15" authorId="0" shapeId="0" xr:uid="{00000000-0006-0000-0000-00001600000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M15" authorId="0" shapeId="0" xr:uid="{00000000-0006-0000-0000-000017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15" authorId="0" shapeId="0" xr:uid="{00000000-0006-0000-0000-00001800000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O15" authorId="0" shapeId="0" xr:uid="{00000000-0006-0000-0000-00001900000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P15" authorId="0" shapeId="0" xr:uid="{00000000-0006-0000-0000-00001A00000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<sst xmlns="http://schemas.openxmlformats.org/spreadsheetml/2006/main" count="66" uniqueCount="52">
  <si>
    <t>Ticker</t>
  </si>
  <si>
    <t>Stock Name</t>
  </si>
  <si>
    <t>Industry</t>
  </si>
  <si>
    <t>Contract</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</si>
  <si>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</si>
  <si>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</si>
  <si>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</si>
  <si>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</si>
  <si>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</si>
  <si>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</si>
  <si>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</si>
  <si>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</si>
  <si>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</si>
  <si>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</si>
  <si>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</si>
  <si>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</si>
  <si>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</si>
  <si>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</si>
  <si>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</si>
  <si>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</si>
  <si>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</si>
  <si>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</si>
  <si>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</si>
  <si>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</si>
  <si>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</si>
  <si>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</si>
  <si>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Highligted options did not trade on day when data taken. Bid price shown.</t>
  </si>
  <si>
    <t>JAN 19 '18</t>
  </si>
  <si>
    <t>FEB 16 '18</t>
  </si>
  <si>
    <t>SJM</t>
  </si>
  <si>
    <t>JM Smucker</t>
  </si>
  <si>
    <t>Packaged Foods</t>
  </si>
  <si>
    <t>IPG</t>
  </si>
  <si>
    <t>The Interpublic Group</t>
  </si>
  <si>
    <t>Advertising Agencies</t>
  </si>
  <si>
    <t>MAT</t>
  </si>
  <si>
    <t>Mattel</t>
  </si>
  <si>
    <t>Leisure</t>
  </si>
  <si>
    <t>NLSN</t>
  </si>
  <si>
    <t>Nielsen Holdings</t>
  </si>
  <si>
    <t>Business Services</t>
  </si>
  <si>
    <t>MSGN</t>
  </si>
  <si>
    <t>MSG Networks</t>
  </si>
  <si>
    <t>Media - Diversified</t>
  </si>
  <si>
    <t>SLCA</t>
  </si>
  <si>
    <t>US Silica Holdings</t>
  </si>
  <si>
    <t>Industrial Metals &amp; Minerals</t>
  </si>
  <si>
    <t>APR 20 '18</t>
  </si>
  <si>
    <t>MAR 16 '18</t>
  </si>
  <si>
    <t>Ariel Appreciation Fund (John Rodgers)</t>
  </si>
  <si>
    <t>Portfolio Value: $1.6 billion</t>
  </si>
  <si>
    <t>http://www.dataroma.com/m/holdings.php?m=CAAPX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</si>
</sst>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u/>
      <sz val="10"/>
      <color theme="10"/>
      <name val="Arial"/>
      <family val="2"/>
    </font>
    <font>
      <sz val="10"/>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Arial"/>
      <family val="2"/>
    </font>
    <font>
      <sz val="10"/>
      <name val="Arial"/>
    </font>
    <font>
      <b/>
      <sz val="10"/>
      <name val="Arial"/>
      <family val="2"/>
    </font>
    <font>
      <u/>
      <sz val="10"/>
      <color theme="10"/>
      <name val="Arial"/>
      <family val="2"/>
    </font>
  </fonts>
  <fills count="36">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9" applyNumberFormat="0" applyAlignment="0" applyProtection="0"/>
    <xf numFmtId="0" fontId="20" fillId="9" borderId="10" applyNumberFormat="0" applyAlignment="0" applyProtection="0"/>
    <xf numFmtId="0" fontId="21" fillId="9" borderId="9" applyNumberFormat="0" applyAlignment="0" applyProtection="0"/>
    <xf numFmtId="0" fontId="22" fillId="0" borderId="11" applyNumberFormat="0" applyFill="0" applyAlignment="0" applyProtection="0"/>
    <xf numFmtId="0" fontId="23" fillId="10" borderId="1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13" applyNumberFormat="0" applyFont="0" applyAlignment="0" applyProtection="0"/>
    <xf numFmtId="0" fontId="11"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 fillId="11" borderId="13"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2">
    <xf numFmtId="0" fontId="0" fillId="0" borderId="0" xfId="0"/>
    <xf numFmtId="0" fontId="3" fillId="0" borderId="0" xfId="3"/>
    <xf numFmtId="0" fontId="29" fillId="0" borderId="0" xfId="0" applyFont="1"/>
    <xf numFmtId="0" fontId="29" fillId="2" borderId="1" xfId="0" applyFont="1" applyFill="1" applyBorder="1" applyAlignment="1">
      <alignment wrapText="1"/>
    </xf>
    <xf numFmtId="0" fontId="29" fillId="2" borderId="1" xfId="0" applyFont="1" applyFill="1" applyBorder="1" applyAlignment="1">
      <alignment horizontal="center" wrapText="1"/>
    </xf>
    <xf numFmtId="0" fontId="29" fillId="0" borderId="0" xfId="0" applyFont="1" applyAlignment="1">
      <alignment wrapText="1"/>
    </xf>
    <xf numFmtId="0" fontId="29" fillId="0" borderId="1" xfId="0" applyFont="1" applyBorder="1"/>
    <xf numFmtId="2" fontId="29" fillId="0" borderId="1" xfId="0" applyNumberFormat="1" applyFont="1" applyBorder="1" applyAlignment="1">
      <alignment horizontal="center"/>
    </xf>
    <xf numFmtId="43" fontId="29" fillId="0" borderId="1" xfId="1" applyFont="1" applyBorder="1" applyAlignment="1">
      <alignment horizontal="center"/>
    </xf>
    <xf numFmtId="43" fontId="29" fillId="0" borderId="1" xfId="1" applyNumberFormat="1" applyFont="1" applyBorder="1" applyAlignment="1">
      <alignment horizontal="center"/>
    </xf>
    <xf numFmtId="0" fontId="29" fillId="0" borderId="1" xfId="0" applyFont="1" applyFill="1" applyBorder="1" applyAlignment="1">
      <alignment horizontal="center"/>
    </xf>
    <xf numFmtId="164" fontId="29" fillId="0" borderId="1" xfId="2" applyNumberFormat="1" applyFont="1" applyBorder="1" applyAlignment="1">
      <alignment horizontal="center"/>
    </xf>
    <xf numFmtId="0" fontId="29" fillId="0" borderId="1" xfId="0" applyFont="1" applyFill="1" applyBorder="1"/>
    <xf numFmtId="0" fontId="29" fillId="4" borderId="1" xfId="0" applyFont="1" applyFill="1" applyBorder="1" applyAlignment="1">
      <alignment horizontal="center"/>
    </xf>
    <xf numFmtId="0" fontId="29" fillId="0" borderId="1" xfId="0" applyFont="1" applyBorder="1" applyAlignment="1">
      <alignment horizontal="center"/>
    </xf>
    <xf numFmtId="0" fontId="29" fillId="0" borderId="1" xfId="0" applyFont="1" applyBorder="1" applyAlignment="1">
      <alignment horizontal="left"/>
    </xf>
    <xf numFmtId="0" fontId="29" fillId="4" borderId="3" xfId="0" applyFont="1" applyFill="1" applyBorder="1"/>
    <xf numFmtId="0" fontId="29" fillId="4" borderId="4" xfId="0" applyFont="1" applyFill="1" applyBorder="1"/>
    <xf numFmtId="0" fontId="29" fillId="4" borderId="5" xfId="0" applyFont="1" applyFill="1" applyBorder="1"/>
    <xf numFmtId="0" fontId="30" fillId="0" borderId="0" xfId="0" applyFont="1"/>
    <xf numFmtId="0" fontId="31" fillId="0" borderId="0" xfId="4" applyFont="1"/>
    <xf numFmtId="0" fontId="28" fillId="3" borderId="2" xfId="0" applyFont="1" applyFill="1" applyBorder="1" applyAlignment="1">
      <alignment horizontal="center"/>
    </xf>
  </cellXfs>
  <cellStyles count="71">
    <cellStyle name="20% - Accent1" xfId="22" builtinId="30" customBuiltin="1"/>
    <cellStyle name="20% - Accent1 2" xfId="53" xr:uid="{00000000-0005-0000-0000-000037000000}"/>
    <cellStyle name="20% - Accent2" xfId="26" builtinId="34" customBuiltin="1"/>
    <cellStyle name="20% - Accent2 2" xfId="56" xr:uid="{00000000-0005-0000-0000-000038000000}"/>
    <cellStyle name="20% - Accent3" xfId="30" builtinId="38" customBuiltin="1"/>
    <cellStyle name="20% - Accent3 2" xfId="59" xr:uid="{00000000-0005-0000-0000-000039000000}"/>
    <cellStyle name="20% - Accent4" xfId="34" builtinId="42" customBuiltin="1"/>
    <cellStyle name="20% - Accent4 2" xfId="62" xr:uid="{00000000-0005-0000-0000-00003A000000}"/>
    <cellStyle name="20% - Accent5" xfId="38" builtinId="46" customBuiltin="1"/>
    <cellStyle name="20% - Accent5 2" xfId="65" xr:uid="{00000000-0005-0000-0000-00003B000000}"/>
    <cellStyle name="20% - Accent6" xfId="42" builtinId="50" customBuiltin="1"/>
    <cellStyle name="20% - Accent6 2" xfId="68" xr:uid="{00000000-0005-0000-0000-00003C000000}"/>
    <cellStyle name="40% - Accent1" xfId="23" builtinId="31" customBuiltin="1"/>
    <cellStyle name="40% - Accent1 2" xfId="54" xr:uid="{00000000-0005-0000-0000-00003D000000}"/>
    <cellStyle name="40% - Accent2" xfId="27" builtinId="35" customBuiltin="1"/>
    <cellStyle name="40% - Accent2 2" xfId="57" xr:uid="{00000000-0005-0000-0000-00003E000000}"/>
    <cellStyle name="40% - Accent3" xfId="31" builtinId="39" customBuiltin="1"/>
    <cellStyle name="40% - Accent3 2" xfId="60" xr:uid="{00000000-0005-0000-0000-00003F000000}"/>
    <cellStyle name="40% - Accent4" xfId="35" builtinId="43" customBuiltin="1"/>
    <cellStyle name="40% - Accent4 2" xfId="63" xr:uid="{00000000-0005-0000-0000-000040000000}"/>
    <cellStyle name="40% - Accent5" xfId="39" builtinId="47" customBuiltin="1"/>
    <cellStyle name="40% - Accent5 2" xfId="66" xr:uid="{00000000-0005-0000-0000-000041000000}"/>
    <cellStyle name="40% - Accent6" xfId="43" builtinId="51" customBuiltin="1"/>
    <cellStyle name="40% - Accent6 2" xfId="69" xr:uid="{00000000-0005-0000-0000-000042000000}"/>
    <cellStyle name="60% - Accent1" xfId="24" builtinId="32" customBuiltin="1"/>
    <cellStyle name="60% - Accent1 2" xfId="55" xr:uid="{00000000-0005-0000-0000-000043000000}"/>
    <cellStyle name="60% - Accent2" xfId="28" builtinId="36" customBuiltin="1"/>
    <cellStyle name="60% - Accent2 2" xfId="58" xr:uid="{00000000-0005-0000-0000-000044000000}"/>
    <cellStyle name="60% - Accent3" xfId="32" builtinId="40" customBuiltin="1"/>
    <cellStyle name="60% - Accent3 2" xfId="61" xr:uid="{00000000-0005-0000-0000-000045000000}"/>
    <cellStyle name="60% - Accent4" xfId="36" builtinId="44" customBuiltin="1"/>
    <cellStyle name="60% - Accent4 2" xfId="64" xr:uid="{00000000-0005-0000-0000-000046000000}"/>
    <cellStyle name="60% - Accent5" xfId="40" builtinId="48" customBuiltin="1"/>
    <cellStyle name="60% - Accent5 2" xfId="67" xr:uid="{00000000-0005-0000-0000-000047000000}"/>
    <cellStyle name="60% - Accent6" xfId="44" builtinId="52" customBuiltin="1"/>
    <cellStyle name="60% - Accent6 2" xfId="70" xr:uid="{00000000-0005-0000-0000-00004800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8" xr:uid="{00000000-0005-0000-0000-00001C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rmal 2" xfId="3" xr:uid="{00000000-0005-0000-0000-000028000000}"/>
    <cellStyle name="Normal 2 2" xfId="50" xr:uid="{00000000-0005-0000-0000-000029000000}"/>
    <cellStyle name="Normal 3" xfId="47" xr:uid="{00000000-0005-0000-0000-00002A000000}"/>
    <cellStyle name="Normal 4" xfId="45" xr:uid="{00000000-0005-0000-0000-00002B000000}"/>
    <cellStyle name="Normal 5" xfId="51" xr:uid="{00000000-0005-0000-0000-000049000000}"/>
    <cellStyle name="Note 2" xfId="46" xr:uid="{00000000-0005-0000-0000-00002C000000}"/>
    <cellStyle name="Note 3" xfId="52" xr:uid="{00000000-0005-0000-0000-00004A000000}"/>
    <cellStyle name="Output" xfId="14" builtinId="21" customBuiltin="1"/>
    <cellStyle name="Percent" xfId="2" builtinId="5"/>
    <cellStyle name="Percent 2" xfId="49" xr:uid="{00000000-0005-0000-0000-00002F000000}"/>
    <cellStyle name="Title" xfId="5" builtinId="15" customBuiltin="1"/>
    <cellStyle name="Total" xfId="20" builtinId="25" customBuiltin="1"/>
    <cellStyle name="Warning Text" xfId="18" builtinId="11" customBuiltin="1"/>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GridLines="0" tabSelected="1" workbookViewId="0">
      <selection activeCell="B15" sqref="B15"/>
    </sheetView>
  </sheetViews>
  <sheetFormatPr defaultColWidth="9" defaultRowHeight="12.75" x14ac:dyDescent="0.2"/>
  <cols>
    <col min="1" max="1" width="6.7109375" style="2" bestFit="1" customWidth="1"/>
    <col min="2" max="2" width="31" style="2" customWidth="1"/>
    <col min="3" max="3" width="29.85546875" style="2" bestFit="1" customWidth="1"/>
    <col min="4" max="4" width="10.7109375" style="2" customWidth="1"/>
    <col min="5" max="7" width="8.7109375" style="2" customWidth="1"/>
    <col min="8" max="8" width="10.7109375" style="2" customWidth="1"/>
    <col min="9" max="9" width="5.28515625" style="2" bestFit="1" customWidth="1"/>
    <col min="10" max="10" width="7.85546875" style="2" bestFit="1" customWidth="1"/>
    <col min="11" max="11" width="8.5703125" style="2" bestFit="1" customWidth="1"/>
    <col min="12" max="12" width="7" style="2" bestFit="1" customWidth="1"/>
    <col min="13" max="13" width="8.28515625" style="2" bestFit="1" customWidth="1"/>
    <col min="14" max="16" width="10.7109375" style="2" customWidth="1"/>
    <col min="17" max="17" width="17.85546875" style="2" bestFit="1" customWidth="1"/>
    <col min="18" max="16384" width="9" style="2"/>
  </cols>
  <sheetData>
    <row r="1" spans="1:16" x14ac:dyDescent="0.2">
      <c r="A1" s="21" t="s">
        <v>19</v>
      </c>
      <c r="B1" s="21"/>
      <c r="C1" s="21"/>
      <c r="D1" s="21"/>
      <c r="E1" s="21"/>
      <c r="F1" s="21"/>
      <c r="G1" s="21"/>
      <c r="H1" s="21"/>
      <c r="I1" s="21"/>
      <c r="J1" s="21"/>
      <c r="K1" s="21"/>
      <c r="L1" s="21"/>
      <c r="M1" s="21"/>
      <c r="N1" s="21"/>
      <c r="O1" s="21"/>
      <c r="P1" s="21"/>
    </row>
    <row r="2" spans="1:16" s="5" customFormat="1" ht="25.5" x14ac:dyDescent="0.2">
      <c r="A2" s="3" t="s">
        <v>0</v>
      </c>
      <c r="B2" s="3" t="s">
        <v>1</v>
      </c>
      <c r="C2" s="3" t="s">
        <v>2</v>
      </c>
      <c r="D2" s="4" t="s">
        <v>22</v>
      </c>
      <c r="E2" s="4" t="s">
        <v>21</v>
      </c>
      <c r="F2" s="4" t="s">
        <v>23</v>
      </c>
      <c r="G2" s="4" t="s">
        <v>24</v>
      </c>
      <c r="H2" s="4" t="s">
        <v>3</v>
      </c>
      <c r="I2" s="4" t="s">
        <v>4</v>
      </c>
      <c r="J2" s="4" t="s">
        <v>5</v>
      </c>
      <c r="K2" s="4" t="s">
        <v>6</v>
      </c>
      <c r="L2" s="4" t="s">
        <v>7</v>
      </c>
      <c r="M2" s="4" t="s">
        <v>10</v>
      </c>
      <c r="N2" s="4" t="s">
        <v>17</v>
      </c>
      <c r="O2" s="4" t="s">
        <v>12</v>
      </c>
      <c r="P2" s="4" t="s">
        <v>14</v>
      </c>
    </row>
    <row r="3" spans="1:16" x14ac:dyDescent="0.2">
      <c r="A3" s="6" t="s">
        <v>29</v>
      </c>
      <c r="B3" s="6" t="s">
        <v>30</v>
      </c>
      <c r="C3" s="6" t="s">
        <v>31</v>
      </c>
      <c r="D3" s="7">
        <v>3.58</v>
      </c>
      <c r="E3" s="8">
        <v>100.54</v>
      </c>
      <c r="F3" s="8">
        <v>104.93</v>
      </c>
      <c r="G3" s="9">
        <f t="shared" ref="G3:G9" si="0">E3/F3</f>
        <v>0.95816258458019632</v>
      </c>
      <c r="H3" s="10" t="s">
        <v>47</v>
      </c>
      <c r="I3" s="10">
        <v>165</v>
      </c>
      <c r="J3" s="8">
        <v>0.78</v>
      </c>
      <c r="K3" s="8">
        <v>100</v>
      </c>
      <c r="L3" s="8">
        <v>5.3</v>
      </c>
      <c r="M3" s="8">
        <f t="shared" ref="M3:M9" si="1">E3-L3-J3</f>
        <v>94.460000000000008</v>
      </c>
      <c r="N3" s="11">
        <f t="shared" ref="N3:N9" si="2">M3/F3-1</f>
        <v>-9.9780806251786869E-2</v>
      </c>
      <c r="O3" s="11">
        <f t="shared" ref="O3:O9" si="3">(K3-M3)/M3</f>
        <v>5.8649163667160616E-2</v>
      </c>
      <c r="P3" s="11">
        <f t="shared" ref="P3:P9" si="4">(1+O3)^(365/I3)-1</f>
        <v>0.13436953443708899</v>
      </c>
    </row>
    <row r="4" spans="1:16" x14ac:dyDescent="0.2">
      <c r="A4" s="12" t="s">
        <v>32</v>
      </c>
      <c r="B4" s="12" t="s">
        <v>33</v>
      </c>
      <c r="C4" s="12" t="s">
        <v>34</v>
      </c>
      <c r="D4" s="7">
        <v>3.57</v>
      </c>
      <c r="E4" s="8">
        <v>19.02</v>
      </c>
      <c r="F4" s="8">
        <v>20.79</v>
      </c>
      <c r="G4" s="9">
        <f t="shared" si="0"/>
        <v>0.91486291486291493</v>
      </c>
      <c r="H4" s="10" t="s">
        <v>47</v>
      </c>
      <c r="I4" s="10">
        <v>165</v>
      </c>
      <c r="J4" s="8">
        <v>0.18</v>
      </c>
      <c r="K4" s="8">
        <v>19</v>
      </c>
      <c r="L4" s="8">
        <v>1.25</v>
      </c>
      <c r="M4" s="8">
        <f t="shared" si="1"/>
        <v>17.59</v>
      </c>
      <c r="N4" s="11">
        <f t="shared" si="2"/>
        <v>-0.1539201539201539</v>
      </c>
      <c r="O4" s="11">
        <f t="shared" si="3"/>
        <v>8.0159181353041509E-2</v>
      </c>
      <c r="P4" s="11">
        <f t="shared" si="4"/>
        <v>0.18598443013055066</v>
      </c>
    </row>
    <row r="5" spans="1:16" x14ac:dyDescent="0.2">
      <c r="A5" s="12" t="s">
        <v>35</v>
      </c>
      <c r="B5" s="12" t="s">
        <v>36</v>
      </c>
      <c r="C5" s="12" t="s">
        <v>37</v>
      </c>
      <c r="D5" s="7">
        <v>2.27</v>
      </c>
      <c r="E5" s="8">
        <v>13.1</v>
      </c>
      <c r="F5" s="8">
        <v>15.48</v>
      </c>
      <c r="G5" s="9">
        <f t="shared" si="0"/>
        <v>0.84625322997416019</v>
      </c>
      <c r="H5" s="13" t="s">
        <v>47</v>
      </c>
      <c r="I5" s="10">
        <v>165</v>
      </c>
      <c r="J5" s="8">
        <v>0</v>
      </c>
      <c r="K5" s="8">
        <v>14</v>
      </c>
      <c r="L5" s="8">
        <v>1.05</v>
      </c>
      <c r="M5" s="8">
        <f t="shared" si="1"/>
        <v>12.049999999999999</v>
      </c>
      <c r="N5" s="11">
        <f t="shared" si="2"/>
        <v>-0.22157622739018101</v>
      </c>
      <c r="O5" s="11">
        <f t="shared" si="3"/>
        <v>0.16182572614107893</v>
      </c>
      <c r="P5" s="11">
        <f t="shared" si="4"/>
        <v>0.39347686574934282</v>
      </c>
    </row>
    <row r="6" spans="1:16" x14ac:dyDescent="0.2">
      <c r="A6" s="12" t="s">
        <v>38</v>
      </c>
      <c r="B6" s="12" t="s">
        <v>39</v>
      </c>
      <c r="C6" s="12" t="s">
        <v>40</v>
      </c>
      <c r="D6" s="7">
        <v>2.23</v>
      </c>
      <c r="E6" s="8">
        <v>37.42</v>
      </c>
      <c r="F6" s="8">
        <v>41.45</v>
      </c>
      <c r="G6" s="9">
        <f t="shared" si="0"/>
        <v>0.90277442702050659</v>
      </c>
      <c r="H6" s="13" t="s">
        <v>28</v>
      </c>
      <c r="I6" s="10">
        <v>102</v>
      </c>
      <c r="J6" s="8">
        <v>0.34</v>
      </c>
      <c r="K6" s="8">
        <v>38</v>
      </c>
      <c r="L6" s="8">
        <v>1.65</v>
      </c>
      <c r="M6" s="8">
        <f t="shared" si="1"/>
        <v>35.43</v>
      </c>
      <c r="N6" s="11">
        <f t="shared" si="2"/>
        <v>-0.14523522316043436</v>
      </c>
      <c r="O6" s="11">
        <f t="shared" si="3"/>
        <v>7.253739768557721E-2</v>
      </c>
      <c r="P6" s="11">
        <f t="shared" si="4"/>
        <v>0.2847802288489949</v>
      </c>
    </row>
    <row r="7" spans="1:16" x14ac:dyDescent="0.2">
      <c r="A7" s="6" t="s">
        <v>41</v>
      </c>
      <c r="B7" s="6" t="s">
        <v>42</v>
      </c>
      <c r="C7" s="6" t="s">
        <v>43</v>
      </c>
      <c r="D7" s="7">
        <v>2.12</v>
      </c>
      <c r="E7" s="8">
        <v>17.100000000000001</v>
      </c>
      <c r="F7" s="8">
        <v>21.2</v>
      </c>
      <c r="G7" s="9">
        <f t="shared" si="0"/>
        <v>0.80660377358490576</v>
      </c>
      <c r="H7" s="13" t="s">
        <v>28</v>
      </c>
      <c r="I7" s="10">
        <v>102</v>
      </c>
      <c r="J7" s="8">
        <v>0</v>
      </c>
      <c r="K7" s="8">
        <v>17.5</v>
      </c>
      <c r="L7" s="8">
        <v>0.9</v>
      </c>
      <c r="M7" s="8">
        <f t="shared" si="1"/>
        <v>16.200000000000003</v>
      </c>
      <c r="N7" s="11">
        <f t="shared" si="2"/>
        <v>-0.23584905660377342</v>
      </c>
      <c r="O7" s="11">
        <f t="shared" si="3"/>
        <v>8.0246913580246729E-2</v>
      </c>
      <c r="P7" s="11">
        <f t="shared" si="4"/>
        <v>0.31813495514655066</v>
      </c>
    </row>
    <row r="8" spans="1:16" x14ac:dyDescent="0.2">
      <c r="A8" s="6" t="s">
        <v>44</v>
      </c>
      <c r="B8" s="6" t="s">
        <v>45</v>
      </c>
      <c r="C8" s="6" t="s">
        <v>46</v>
      </c>
      <c r="D8" s="7">
        <v>2.12</v>
      </c>
      <c r="E8" s="8">
        <v>31.22</v>
      </c>
      <c r="F8" s="8">
        <v>31.07</v>
      </c>
      <c r="G8" s="9">
        <f t="shared" si="0"/>
        <v>1.0048278081750885</v>
      </c>
      <c r="H8" s="10" t="s">
        <v>48</v>
      </c>
      <c r="I8" s="10">
        <v>130</v>
      </c>
      <c r="J8" s="8">
        <v>6.25E-2</v>
      </c>
      <c r="K8" s="8">
        <v>32</v>
      </c>
      <c r="L8" s="8">
        <v>3.3</v>
      </c>
      <c r="M8" s="8">
        <f t="shared" si="1"/>
        <v>27.857499999999998</v>
      </c>
      <c r="N8" s="11">
        <f t="shared" si="2"/>
        <v>-0.10339555841647896</v>
      </c>
      <c r="O8" s="11">
        <f t="shared" si="3"/>
        <v>0.14870322175356734</v>
      </c>
      <c r="P8" s="11">
        <f t="shared" si="4"/>
        <v>0.47585974341712167</v>
      </c>
    </row>
    <row r="9" spans="1:16" hidden="1" x14ac:dyDescent="0.2">
      <c r="A9" s="6"/>
      <c r="B9" s="6"/>
      <c r="C9" s="6"/>
      <c r="D9" s="7"/>
      <c r="E9" s="8"/>
      <c r="F9" s="8"/>
      <c r="G9" s="9" t="e">
        <f t="shared" si="0"/>
        <v>#DIV/0!</v>
      </c>
      <c r="H9" s="10" t="s">
        <v>27</v>
      </c>
      <c r="I9" s="10">
        <v>109</v>
      </c>
      <c r="J9" s="8">
        <v>0.77</v>
      </c>
      <c r="K9" s="8">
        <v>65</v>
      </c>
      <c r="L9" s="8">
        <v>2.2999999999999998</v>
      </c>
      <c r="M9" s="8">
        <f t="shared" si="1"/>
        <v>-3.07</v>
      </c>
      <c r="N9" s="11" t="e">
        <f t="shared" si="2"/>
        <v>#DIV/0!</v>
      </c>
      <c r="O9" s="11">
        <f t="shared" si="3"/>
        <v>-22.172638436482085</v>
      </c>
      <c r="P9" s="11" t="e">
        <f t="shared" si="4"/>
        <v>#NUM!</v>
      </c>
    </row>
    <row r="10" spans="1:16" hidden="1" x14ac:dyDescent="0.2">
      <c r="A10" s="6"/>
      <c r="B10" s="6"/>
      <c r="C10" s="6"/>
      <c r="D10" s="7"/>
      <c r="E10" s="8"/>
      <c r="F10" s="8"/>
      <c r="G10" s="9" t="e">
        <f t="shared" ref="G10:G12" si="5">E10/F10</f>
        <v>#DIV/0!</v>
      </c>
      <c r="H10" s="10" t="s">
        <v>28</v>
      </c>
      <c r="I10" s="10">
        <v>137</v>
      </c>
      <c r="J10" s="8">
        <v>0.34499999999999997</v>
      </c>
      <c r="K10" s="8">
        <v>70</v>
      </c>
      <c r="L10" s="8">
        <v>2.7</v>
      </c>
      <c r="M10" s="8">
        <f t="shared" ref="M10:M12" si="6">E10-L10-J10</f>
        <v>-3.0449999999999999</v>
      </c>
      <c r="N10" s="11" t="e">
        <f t="shared" ref="N10:N12" si="7">M10/F10-1</f>
        <v>#DIV/0!</v>
      </c>
      <c r="O10" s="11">
        <f t="shared" ref="O10:O12" si="8">(K10-M10)/M10</f>
        <v>-23.988505747126439</v>
      </c>
      <c r="P10" s="11" t="e">
        <f t="shared" ref="P10:P12" si="9">(1+O10)^(365/I10)-1</f>
        <v>#NUM!</v>
      </c>
    </row>
    <row r="11" spans="1:16" hidden="1" x14ac:dyDescent="0.2">
      <c r="A11" s="6"/>
      <c r="B11" s="6"/>
      <c r="C11" s="6"/>
      <c r="D11" s="14"/>
      <c r="E11" s="8"/>
      <c r="F11" s="8"/>
      <c r="G11" s="9" t="e">
        <f t="shared" si="5"/>
        <v>#DIV/0!</v>
      </c>
      <c r="H11" s="10" t="s">
        <v>27</v>
      </c>
      <c r="I11" s="10">
        <v>109</v>
      </c>
      <c r="J11" s="8">
        <v>0.72399999999999998</v>
      </c>
      <c r="K11" s="8">
        <v>52.5</v>
      </c>
      <c r="L11" s="8">
        <v>2</v>
      </c>
      <c r="M11" s="8">
        <f t="shared" si="6"/>
        <v>-2.7240000000000002</v>
      </c>
      <c r="N11" s="11" t="e">
        <f t="shared" si="7"/>
        <v>#DIV/0!</v>
      </c>
      <c r="O11" s="11">
        <f t="shared" si="8"/>
        <v>-20.273127753303964</v>
      </c>
      <c r="P11" s="11" t="e">
        <f t="shared" si="9"/>
        <v>#NUM!</v>
      </c>
    </row>
    <row r="12" spans="1:16" hidden="1" x14ac:dyDescent="0.2">
      <c r="A12" s="6"/>
      <c r="B12" s="6"/>
      <c r="C12" s="6"/>
      <c r="D12" s="14"/>
      <c r="E12" s="8"/>
      <c r="F12" s="8"/>
      <c r="G12" s="9" t="e">
        <f t="shared" si="5"/>
        <v>#DIV/0!</v>
      </c>
      <c r="H12" s="10" t="s">
        <v>27</v>
      </c>
      <c r="I12" s="10">
        <v>109</v>
      </c>
      <c r="J12" s="8">
        <v>0.4</v>
      </c>
      <c r="K12" s="8">
        <v>77.5</v>
      </c>
      <c r="L12" s="8">
        <v>2.88</v>
      </c>
      <c r="M12" s="8">
        <f t="shared" si="6"/>
        <v>-3.28</v>
      </c>
      <c r="N12" s="11" t="e">
        <f t="shared" si="7"/>
        <v>#DIV/0!</v>
      </c>
      <c r="O12" s="11">
        <f t="shared" si="8"/>
        <v>-24.628048780487806</v>
      </c>
      <c r="P12" s="11" t="e">
        <f t="shared" si="9"/>
        <v>#NUM!</v>
      </c>
    </row>
    <row r="14" spans="1:16" x14ac:dyDescent="0.2">
      <c r="A14" s="21" t="s">
        <v>20</v>
      </c>
      <c r="B14" s="21"/>
      <c r="C14" s="21"/>
      <c r="D14" s="21"/>
      <c r="E14" s="21"/>
      <c r="F14" s="21"/>
      <c r="G14" s="21"/>
      <c r="H14" s="21"/>
      <c r="I14" s="21"/>
      <c r="J14" s="21"/>
      <c r="K14" s="21"/>
      <c r="L14" s="21"/>
      <c r="M14" s="21"/>
      <c r="N14" s="21"/>
      <c r="O14" s="21"/>
      <c r="P14" s="21"/>
    </row>
    <row r="15" spans="1:16" s="5" customFormat="1" ht="25.5" x14ac:dyDescent="0.2">
      <c r="A15" s="3" t="s">
        <v>0</v>
      </c>
      <c r="B15" s="3" t="s">
        <v>1</v>
      </c>
      <c r="C15" s="3" t="s">
        <v>2</v>
      </c>
      <c r="D15" s="4" t="s">
        <v>22</v>
      </c>
      <c r="E15" s="4" t="s">
        <v>21</v>
      </c>
      <c r="F15" s="4" t="str">
        <f>F2</f>
        <v>Reported Price</v>
      </c>
      <c r="G15" s="4" t="s">
        <v>16</v>
      </c>
      <c r="H15" s="4" t="s">
        <v>3</v>
      </c>
      <c r="I15" s="4" t="s">
        <v>4</v>
      </c>
      <c r="J15" s="4" t="s">
        <v>5</v>
      </c>
      <c r="K15" s="4" t="s">
        <v>8</v>
      </c>
      <c r="L15" s="4" t="s">
        <v>9</v>
      </c>
      <c r="M15" s="4" t="s">
        <v>11</v>
      </c>
      <c r="N15" s="4" t="s">
        <v>18</v>
      </c>
      <c r="O15" s="4" t="s">
        <v>13</v>
      </c>
      <c r="P15" s="4" t="s">
        <v>15</v>
      </c>
    </row>
    <row r="16" spans="1:16" x14ac:dyDescent="0.2">
      <c r="A16" s="15" t="str">
        <f t="shared" ref="A16:C16" si="10">A3</f>
        <v>SJM</v>
      </c>
      <c r="B16" s="15" t="str">
        <f t="shared" si="10"/>
        <v>JM Smucker</v>
      </c>
      <c r="C16" s="15" t="str">
        <f t="shared" si="10"/>
        <v>Packaged Foods</v>
      </c>
      <c r="D16" s="14">
        <f>D3</f>
        <v>3.58</v>
      </c>
      <c r="E16" s="8">
        <f>E3</f>
        <v>100.54</v>
      </c>
      <c r="F16" s="8">
        <f>F3</f>
        <v>104.93</v>
      </c>
      <c r="G16" s="9">
        <f t="shared" ref="G16:G22" si="11">E16/F16</f>
        <v>0.95816258458019632</v>
      </c>
      <c r="H16" s="10" t="str">
        <f>H3</f>
        <v>APR 20 '18</v>
      </c>
      <c r="I16" s="14">
        <f>I3</f>
        <v>165</v>
      </c>
      <c r="J16" s="8">
        <f>J3</f>
        <v>0.78</v>
      </c>
      <c r="K16" s="8">
        <v>100</v>
      </c>
      <c r="L16" s="8">
        <v>5.6</v>
      </c>
      <c r="M16" s="8">
        <f t="shared" ref="M16:M22" si="12">K16-L16</f>
        <v>94.4</v>
      </c>
      <c r="N16" s="11">
        <f t="shared" ref="N16:N22" si="13">M16/F16-1</f>
        <v>-0.10035261602973411</v>
      </c>
      <c r="O16" s="11">
        <f>(K16-M16)/M16</f>
        <v>5.9322033898305024E-2</v>
      </c>
      <c r="P16" s="11">
        <f>(1+O16)^(365/I16)-1</f>
        <v>0.13596508289872844</v>
      </c>
    </row>
    <row r="17" spans="1:16" x14ac:dyDescent="0.2">
      <c r="A17" s="15" t="str">
        <f t="shared" ref="A17:C17" si="14">A4</f>
        <v>IPG</v>
      </c>
      <c r="B17" s="15" t="str">
        <f t="shared" si="14"/>
        <v>The Interpublic Group</v>
      </c>
      <c r="C17" s="15" t="str">
        <f t="shared" si="14"/>
        <v>Advertising Agencies</v>
      </c>
      <c r="D17" s="14">
        <f t="shared" ref="D17:F25" si="15">D4</f>
        <v>3.57</v>
      </c>
      <c r="E17" s="8">
        <f t="shared" si="15"/>
        <v>19.02</v>
      </c>
      <c r="F17" s="8">
        <f t="shared" si="15"/>
        <v>20.79</v>
      </c>
      <c r="G17" s="9">
        <f t="shared" si="11"/>
        <v>0.91486291486291493</v>
      </c>
      <c r="H17" s="10" t="str">
        <f t="shared" ref="H17:J17" si="16">H4</f>
        <v>APR 20 '18</v>
      </c>
      <c r="I17" s="14">
        <f t="shared" si="16"/>
        <v>165</v>
      </c>
      <c r="J17" s="8">
        <f t="shared" si="16"/>
        <v>0.18</v>
      </c>
      <c r="K17" s="8">
        <v>19</v>
      </c>
      <c r="L17" s="8">
        <v>1.45</v>
      </c>
      <c r="M17" s="8">
        <f t="shared" si="12"/>
        <v>17.55</v>
      </c>
      <c r="N17" s="11">
        <f t="shared" si="13"/>
        <v>-0.15584415584415579</v>
      </c>
      <c r="O17" s="11">
        <f t="shared" ref="O17:O22" si="17">(K17-M17)/M17</f>
        <v>8.2621082621082573E-2</v>
      </c>
      <c r="P17" s="11">
        <f t="shared" ref="P17:P22" si="18">(1+O17)^(365/I17)-1</f>
        <v>0.19197227260940108</v>
      </c>
    </row>
    <row r="18" spans="1:16" x14ac:dyDescent="0.2">
      <c r="A18" s="15" t="str">
        <f t="shared" ref="A18:C18" si="19">A5</f>
        <v>MAT</v>
      </c>
      <c r="B18" s="15" t="str">
        <f t="shared" si="19"/>
        <v>Mattel</v>
      </c>
      <c r="C18" s="15" t="str">
        <f t="shared" si="19"/>
        <v>Leisure</v>
      </c>
      <c r="D18" s="14">
        <f t="shared" si="15"/>
        <v>2.27</v>
      </c>
      <c r="E18" s="8">
        <f t="shared" si="15"/>
        <v>13.1</v>
      </c>
      <c r="F18" s="8">
        <f t="shared" si="15"/>
        <v>15.48</v>
      </c>
      <c r="G18" s="9">
        <f t="shared" si="11"/>
        <v>0.84625322997416019</v>
      </c>
      <c r="H18" s="10" t="str">
        <f t="shared" ref="H18:J18" si="20">H5</f>
        <v>APR 20 '18</v>
      </c>
      <c r="I18" s="14">
        <f t="shared" si="20"/>
        <v>165</v>
      </c>
      <c r="J18" s="8">
        <f t="shared" si="20"/>
        <v>0</v>
      </c>
      <c r="K18" s="8">
        <v>14</v>
      </c>
      <c r="L18" s="8">
        <v>1.9</v>
      </c>
      <c r="M18" s="8">
        <f t="shared" si="12"/>
        <v>12.1</v>
      </c>
      <c r="N18" s="11">
        <f t="shared" si="13"/>
        <v>-0.21834625322997425</v>
      </c>
      <c r="O18" s="11">
        <f t="shared" si="17"/>
        <v>0.15702479338842978</v>
      </c>
      <c r="P18" s="11">
        <f t="shared" si="18"/>
        <v>0.38077098917228103</v>
      </c>
    </row>
    <row r="19" spans="1:16" x14ac:dyDescent="0.2">
      <c r="A19" s="15" t="str">
        <f t="shared" ref="A19:C19" si="21">A6</f>
        <v>NLSN</v>
      </c>
      <c r="B19" s="15" t="str">
        <f t="shared" si="21"/>
        <v>Nielsen Holdings</v>
      </c>
      <c r="C19" s="15" t="str">
        <f t="shared" si="21"/>
        <v>Business Services</v>
      </c>
      <c r="D19" s="14">
        <f t="shared" si="15"/>
        <v>2.23</v>
      </c>
      <c r="E19" s="8">
        <f t="shared" si="15"/>
        <v>37.42</v>
      </c>
      <c r="F19" s="8">
        <f t="shared" si="15"/>
        <v>41.45</v>
      </c>
      <c r="G19" s="9">
        <f t="shared" si="11"/>
        <v>0.90277442702050659</v>
      </c>
      <c r="H19" s="10" t="str">
        <f t="shared" ref="H19:J19" si="22">H6</f>
        <v>FEB 16 '18</v>
      </c>
      <c r="I19" s="14">
        <f t="shared" si="22"/>
        <v>102</v>
      </c>
      <c r="J19" s="8">
        <f t="shared" si="22"/>
        <v>0.34</v>
      </c>
      <c r="K19" s="8">
        <v>38</v>
      </c>
      <c r="L19" s="8">
        <v>2.35</v>
      </c>
      <c r="M19" s="8">
        <f t="shared" ref="M19:M21" si="23">K19-L19</f>
        <v>35.65</v>
      </c>
      <c r="N19" s="11">
        <f t="shared" si="13"/>
        <v>-0.13992762364294342</v>
      </c>
      <c r="O19" s="11">
        <f t="shared" si="17"/>
        <v>6.5918653576437627E-2</v>
      </c>
      <c r="P19" s="11">
        <f t="shared" si="18"/>
        <v>0.25663356245371083</v>
      </c>
    </row>
    <row r="20" spans="1:16" x14ac:dyDescent="0.2">
      <c r="A20" s="15" t="str">
        <f t="shared" ref="A20:C20" si="24">A7</f>
        <v>MSGN</v>
      </c>
      <c r="B20" s="15" t="str">
        <f t="shared" si="24"/>
        <v>MSG Networks</v>
      </c>
      <c r="C20" s="15" t="str">
        <f t="shared" si="24"/>
        <v>Media - Diversified</v>
      </c>
      <c r="D20" s="14">
        <f t="shared" si="15"/>
        <v>2.12</v>
      </c>
      <c r="E20" s="8">
        <f t="shared" si="15"/>
        <v>17.100000000000001</v>
      </c>
      <c r="F20" s="8">
        <f t="shared" si="15"/>
        <v>21.2</v>
      </c>
      <c r="G20" s="9">
        <f t="shared" si="11"/>
        <v>0.80660377358490576</v>
      </c>
      <c r="H20" s="13" t="str">
        <f t="shared" ref="H20:J20" si="25">H7</f>
        <v>FEB 16 '18</v>
      </c>
      <c r="I20" s="14">
        <f t="shared" si="25"/>
        <v>102</v>
      </c>
      <c r="J20" s="8">
        <f t="shared" si="25"/>
        <v>0</v>
      </c>
      <c r="K20" s="8">
        <v>17.5</v>
      </c>
      <c r="L20" s="8">
        <v>1.2</v>
      </c>
      <c r="M20" s="8">
        <f t="shared" si="23"/>
        <v>16.3</v>
      </c>
      <c r="N20" s="11">
        <f t="shared" si="13"/>
        <v>-0.23113207547169801</v>
      </c>
      <c r="O20" s="11">
        <f t="shared" si="17"/>
        <v>7.361963190184044E-2</v>
      </c>
      <c r="P20" s="11">
        <f t="shared" si="18"/>
        <v>0.28942533076953336</v>
      </c>
    </row>
    <row r="21" spans="1:16" x14ac:dyDescent="0.2">
      <c r="A21" s="15" t="str">
        <f t="shared" ref="A21:C21" si="26">A8</f>
        <v>SLCA</v>
      </c>
      <c r="B21" s="15" t="str">
        <f t="shared" si="26"/>
        <v>US Silica Holdings</v>
      </c>
      <c r="C21" s="15" t="str">
        <f t="shared" si="26"/>
        <v>Industrial Metals &amp; Minerals</v>
      </c>
      <c r="D21" s="14">
        <f t="shared" si="15"/>
        <v>2.12</v>
      </c>
      <c r="E21" s="8">
        <f t="shared" si="15"/>
        <v>31.22</v>
      </c>
      <c r="F21" s="8">
        <f t="shared" si="15"/>
        <v>31.07</v>
      </c>
      <c r="G21" s="9">
        <f t="shared" si="11"/>
        <v>1.0048278081750885</v>
      </c>
      <c r="H21" s="13" t="str">
        <f t="shared" ref="H21:J21" si="27">H8</f>
        <v>MAR 16 '18</v>
      </c>
      <c r="I21" s="14">
        <f t="shared" si="27"/>
        <v>130</v>
      </c>
      <c r="J21" s="8">
        <f t="shared" si="27"/>
        <v>6.25E-2</v>
      </c>
      <c r="K21" s="8">
        <v>32</v>
      </c>
      <c r="L21" s="8">
        <v>3.9</v>
      </c>
      <c r="M21" s="8">
        <f t="shared" si="23"/>
        <v>28.1</v>
      </c>
      <c r="N21" s="11">
        <f t="shared" si="13"/>
        <v>-9.55906018667525E-2</v>
      </c>
      <c r="O21" s="11">
        <f t="shared" si="17"/>
        <v>0.13879003558718855</v>
      </c>
      <c r="P21" s="11">
        <f t="shared" si="18"/>
        <v>0.44037782127795344</v>
      </c>
    </row>
    <row r="22" spans="1:16" hidden="1" x14ac:dyDescent="0.2">
      <c r="A22" s="15">
        <f t="shared" ref="A22:C22" si="28">A9</f>
        <v>0</v>
      </c>
      <c r="B22" s="15">
        <f t="shared" si="28"/>
        <v>0</v>
      </c>
      <c r="C22" s="15">
        <f t="shared" si="28"/>
        <v>0</v>
      </c>
      <c r="D22" s="14">
        <f t="shared" si="15"/>
        <v>0</v>
      </c>
      <c r="E22" s="8">
        <f t="shared" si="15"/>
        <v>0</v>
      </c>
      <c r="F22" s="8">
        <f t="shared" si="15"/>
        <v>0</v>
      </c>
      <c r="G22" s="9" t="e">
        <f t="shared" si="11"/>
        <v>#DIV/0!</v>
      </c>
      <c r="H22" s="10" t="str">
        <f t="shared" ref="H22:J22" si="29">H9</f>
        <v>JAN 19 '18</v>
      </c>
      <c r="I22" s="14">
        <f t="shared" si="29"/>
        <v>109</v>
      </c>
      <c r="J22" s="8">
        <f t="shared" si="29"/>
        <v>0.77</v>
      </c>
      <c r="K22" s="8">
        <v>65</v>
      </c>
      <c r="L22" s="8">
        <v>3.55</v>
      </c>
      <c r="M22" s="8">
        <f t="shared" si="12"/>
        <v>61.45</v>
      </c>
      <c r="N22" s="11" t="e">
        <f t="shared" si="13"/>
        <v>#DIV/0!</v>
      </c>
      <c r="O22" s="11">
        <f t="shared" si="17"/>
        <v>5.7770545158665532E-2</v>
      </c>
      <c r="P22" s="11">
        <f t="shared" si="18"/>
        <v>0.20691825539261188</v>
      </c>
    </row>
    <row r="23" spans="1:16" hidden="1" x14ac:dyDescent="0.2">
      <c r="A23" s="15">
        <f t="shared" ref="A23:C23" si="30">A10</f>
        <v>0</v>
      </c>
      <c r="B23" s="15">
        <f t="shared" si="30"/>
        <v>0</v>
      </c>
      <c r="C23" s="15">
        <f t="shared" si="30"/>
        <v>0</v>
      </c>
      <c r="D23" s="14">
        <f t="shared" si="15"/>
        <v>0</v>
      </c>
      <c r="E23" s="8">
        <f t="shared" si="15"/>
        <v>0</v>
      </c>
      <c r="F23" s="8">
        <f t="shared" si="15"/>
        <v>0</v>
      </c>
      <c r="G23" s="9" t="e">
        <f t="shared" ref="G23:G25" si="31">E23/F23</f>
        <v>#DIV/0!</v>
      </c>
      <c r="H23" s="13" t="str">
        <f t="shared" ref="H23:J23" si="32">H10</f>
        <v>FEB 16 '18</v>
      </c>
      <c r="I23" s="14">
        <f t="shared" si="32"/>
        <v>137</v>
      </c>
      <c r="J23" s="8">
        <f t="shared" si="32"/>
        <v>0.34499999999999997</v>
      </c>
      <c r="K23" s="8">
        <v>70</v>
      </c>
      <c r="L23" s="8">
        <v>3.7</v>
      </c>
      <c r="M23" s="8">
        <f t="shared" ref="M23:M25" si="33">K23-L23</f>
        <v>66.3</v>
      </c>
      <c r="N23" s="11" t="e">
        <f t="shared" ref="N23:N25" si="34">M23/F23-1</f>
        <v>#DIV/0!</v>
      </c>
      <c r="O23" s="11">
        <f t="shared" ref="O23:O25" si="35">(K23-M23)/M23</f>
        <v>5.5806938159879381E-2</v>
      </c>
      <c r="P23" s="11">
        <f t="shared" ref="P23:P25" si="36">(1+O23)^(365/I23)-1</f>
        <v>0.15567215046342642</v>
      </c>
    </row>
    <row r="24" spans="1:16" hidden="1" x14ac:dyDescent="0.2">
      <c r="A24" s="15">
        <f t="shared" ref="A24:C25" si="37">A11</f>
        <v>0</v>
      </c>
      <c r="B24" s="15">
        <f t="shared" si="37"/>
        <v>0</v>
      </c>
      <c r="C24" s="15">
        <f t="shared" si="37"/>
        <v>0</v>
      </c>
      <c r="D24" s="14">
        <f t="shared" ref="D24:E24" si="38">D11</f>
        <v>0</v>
      </c>
      <c r="E24" s="8">
        <f t="shared" si="38"/>
        <v>0</v>
      </c>
      <c r="F24" s="8">
        <f t="shared" si="15"/>
        <v>0</v>
      </c>
      <c r="G24" s="9" t="e">
        <f t="shared" si="31"/>
        <v>#DIV/0!</v>
      </c>
      <c r="H24" s="13" t="str">
        <f t="shared" ref="H24:J24" si="39">H11</f>
        <v>JAN 19 '18</v>
      </c>
      <c r="I24" s="14">
        <f t="shared" si="39"/>
        <v>109</v>
      </c>
      <c r="J24" s="8">
        <f t="shared" si="39"/>
        <v>0.72399999999999998</v>
      </c>
      <c r="K24" s="8">
        <v>52.5</v>
      </c>
      <c r="L24" s="8">
        <v>1.5</v>
      </c>
      <c r="M24" s="8">
        <f t="shared" si="33"/>
        <v>51</v>
      </c>
      <c r="N24" s="11" t="e">
        <f t="shared" si="34"/>
        <v>#DIV/0!</v>
      </c>
      <c r="O24" s="11">
        <f t="shared" si="35"/>
        <v>2.9411764705882353E-2</v>
      </c>
      <c r="P24" s="11">
        <f t="shared" si="36"/>
        <v>0.10193569652732792</v>
      </c>
    </row>
    <row r="25" spans="1:16" hidden="1" x14ac:dyDescent="0.2">
      <c r="A25" s="15">
        <f t="shared" si="37"/>
        <v>0</v>
      </c>
      <c r="B25" s="15">
        <f t="shared" si="37"/>
        <v>0</v>
      </c>
      <c r="C25" s="15">
        <f t="shared" si="37"/>
        <v>0</v>
      </c>
      <c r="D25" s="14">
        <f t="shared" ref="D25:E25" si="40">D12</f>
        <v>0</v>
      </c>
      <c r="E25" s="8">
        <f t="shared" si="40"/>
        <v>0</v>
      </c>
      <c r="F25" s="8">
        <f t="shared" si="15"/>
        <v>0</v>
      </c>
      <c r="G25" s="9" t="e">
        <f t="shared" si="31"/>
        <v>#DIV/0!</v>
      </c>
      <c r="H25" s="10" t="str">
        <f t="shared" ref="H25:J25" si="41">H12</f>
        <v>JAN 19 '18</v>
      </c>
      <c r="I25" s="14">
        <f t="shared" si="41"/>
        <v>109</v>
      </c>
      <c r="J25" s="8">
        <f t="shared" si="41"/>
        <v>0.4</v>
      </c>
      <c r="K25" s="8">
        <v>77.5</v>
      </c>
      <c r="L25" s="8">
        <v>3.8</v>
      </c>
      <c r="M25" s="8">
        <f t="shared" si="33"/>
        <v>73.7</v>
      </c>
      <c r="N25" s="11" t="e">
        <f t="shared" si="34"/>
        <v>#DIV/0!</v>
      </c>
      <c r="O25" s="11">
        <f t="shared" si="35"/>
        <v>5.1560379918588833E-2</v>
      </c>
      <c r="P25" s="11">
        <f t="shared" si="36"/>
        <v>0.18335369715066441</v>
      </c>
    </row>
    <row r="28" spans="1:16" x14ac:dyDescent="0.2">
      <c r="A28" s="16" t="s">
        <v>26</v>
      </c>
      <c r="B28" s="17"/>
      <c r="C28" s="18"/>
    </row>
    <row r="30" spans="1:16" x14ac:dyDescent="0.2">
      <c r="A30" s="19" t="s">
        <v>25</v>
      </c>
    </row>
    <row r="31" spans="1:16" x14ac:dyDescent="0.2">
      <c r="A31" s="20" t="s">
        <v>51</v>
      </c>
    </row>
    <row r="32" spans="1:16" x14ac:dyDescent="0.2">
      <c r="A32" s="2" t="s">
        <v>49</v>
      </c>
    </row>
    <row r="33" spans="1:1" x14ac:dyDescent="0.2">
      <c r="A33" s="2" t="s">
        <v>50</v>
      </c>
    </row>
  </sheetData>
  <sortState ref="A2:L8">
    <sortCondition descending="1" ref="D2"/>
  </sortState>
  <mergeCells count="2">
    <mergeCell ref="A1:P1"/>
    <mergeCell ref="A14:P14"/>
  </mergeCells>
  <phoneticPr fontId="7" type="noConversion"/>
  <conditionalFormatting sqref="P3">
    <cfRule type="expression" dxfId="19" priority="20">
      <formula>$P$3&gt;$P$16</formula>
    </cfRule>
  </conditionalFormatting>
  <conditionalFormatting sqref="P4">
    <cfRule type="expression" dxfId="18" priority="19">
      <formula>$P$4&gt;$P$17</formula>
    </cfRule>
  </conditionalFormatting>
  <conditionalFormatting sqref="P5">
    <cfRule type="expression" dxfId="17" priority="18">
      <formula>$P$5&gt;$P$18</formula>
    </cfRule>
  </conditionalFormatting>
  <conditionalFormatting sqref="P6">
    <cfRule type="expression" dxfId="16" priority="17">
      <formula>$P$6&gt;$P$19</formula>
    </cfRule>
  </conditionalFormatting>
  <conditionalFormatting sqref="P7">
    <cfRule type="expression" dxfId="15" priority="16">
      <formula>$P$7&gt;$P$20</formula>
    </cfRule>
  </conditionalFormatting>
  <conditionalFormatting sqref="P8">
    <cfRule type="expression" dxfId="14" priority="15">
      <formula>$P$8&gt;$P$21</formula>
    </cfRule>
  </conditionalFormatting>
  <conditionalFormatting sqref="P10">
    <cfRule type="expression" dxfId="13" priority="14">
      <formula>$P$10&gt;$P$23</formula>
    </cfRule>
  </conditionalFormatting>
  <conditionalFormatting sqref="P16">
    <cfRule type="expression" dxfId="12" priority="13">
      <formula>$P$16&gt;$P$3</formula>
    </cfRule>
  </conditionalFormatting>
  <conditionalFormatting sqref="P17">
    <cfRule type="expression" dxfId="11" priority="12">
      <formula>$P$17&gt;$P$4</formula>
    </cfRule>
  </conditionalFormatting>
  <conditionalFormatting sqref="P20">
    <cfRule type="expression" dxfId="10" priority="9">
      <formula>$P$20&gt;$P$7</formula>
    </cfRule>
  </conditionalFormatting>
  <conditionalFormatting sqref="P19">
    <cfRule type="expression" dxfId="9" priority="10">
      <formula>$P$19&gt;$P$6</formula>
    </cfRule>
  </conditionalFormatting>
  <conditionalFormatting sqref="P18">
    <cfRule type="expression" dxfId="8" priority="11">
      <formula>$P$18&gt;$P$5</formula>
    </cfRule>
  </conditionalFormatting>
  <conditionalFormatting sqref="P21">
    <cfRule type="expression" dxfId="7" priority="8">
      <formula>$P$21&gt;$P$8</formula>
    </cfRule>
  </conditionalFormatting>
  <conditionalFormatting sqref="P23">
    <cfRule type="expression" dxfId="6" priority="7">
      <formula>$P$23&gt;$P$10</formula>
    </cfRule>
  </conditionalFormatting>
  <conditionalFormatting sqref="P24">
    <cfRule type="expression" dxfId="5" priority="6">
      <formula>$P$24&gt;$P$11</formula>
    </cfRule>
  </conditionalFormatting>
  <conditionalFormatting sqref="P11">
    <cfRule type="expression" dxfId="4" priority="5">
      <formula>$P$11&gt;$P$24</formula>
    </cfRule>
  </conditionalFormatting>
  <conditionalFormatting sqref="P25">
    <cfRule type="expression" dxfId="3" priority="4">
      <formula>$P$25&gt;$P$12</formula>
    </cfRule>
  </conditionalFormatting>
  <conditionalFormatting sqref="P12">
    <cfRule type="expression" dxfId="2" priority="3">
      <formula>$P$12&gt;$P$25</formula>
    </cfRule>
  </conditionalFormatting>
  <conditionalFormatting sqref="P22">
    <cfRule type="expression" dxfId="1" priority="2">
      <formula>$P$22&gt;$P$9</formula>
    </cfRule>
  </conditionalFormatting>
  <conditionalFormatting sqref="P9">
    <cfRule type="expression" dxfId="0" priority="1">
      <formula>$P$9&gt;$P$22</formula>
    </cfRule>
  </conditionalFormatting>
  <pageMargins left="0.5" right="0.5" top="1" bottom="1" header="0.5" footer="0.5"/>
  <pageSetup scale="70" orientation="landscape" r:id="rId1"/>
  <headerFooter alignWithMargins="0">
    <oddHeader>&amp;L&amp;G&amp;R&amp;16Covered Call Corner</oddHeader>
    <oddFooter>&amp;LPrices during market hours on 11-06-2017 (bid prices shown)&amp;CContact: erik@frameworkinvesting.com&amp;R+01 646 801 2464 (T)</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workbookViewId="0">
      <selection activeCell="U8" sqref="U8"/>
    </sheetView>
  </sheetViews>
  <sheetFormatPr defaultColWidth="9.140625" defaultRowHeight="15" x14ac:dyDescent="0.25"/>
  <cols>
    <col min="1" max="16384" width="9.1406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2017-11-06</vt:lpstr>
      <vt:lpstr>Disclaimer</vt:lpstr>
      <vt:lpstr>'Covered Call Corner 2017-11-06'!Print_Titles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2017-11-06T20:21:26Z</cp:lastPrinted>
  <dcterms:created xsi:type="dcterms:W3CDTF">2011-04-30T02:50:01Z</dcterms:created>
  <dcterms:modified xsi:type="dcterms:W3CDTF">2017-11-06T20:21:34Z</dcterms:modified>
</cp:coreProperties>
</file>