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360" windowHeight="9285" tabRatio="681" activeTab="1"/>
  </bookViews>
  <sheets>
    <sheet name="Introduction" sheetId="1" r:id="rId1"/>
    <sheet name="P&amp;L" sheetId="2" r:id="rId2"/>
    <sheet name="Balance Sheet" sheetId="3" r:id="rId3"/>
    <sheet name="Cash Flow" sheetId="4" r:id="rId4"/>
    <sheet name="Revenue by Segment" sheetId="5" r:id="rId5"/>
    <sheet name="Recon GAAP to non-GAAP" sheetId="13" r:id="rId6"/>
    <sheet name="GAAP Reconciliation-Segments" sheetId="14" r:id="rId7"/>
    <sheet name="Adj EBITDA Calculation" sheetId="10" r:id="rId8"/>
    <sheet name="Combined Adjusted Revenue" sheetId="17" r:id="rId9"/>
    <sheet name="Other Combined Adj. Information" sheetId="18" r:id="rId10"/>
  </sheets>
  <definedNames>
    <definedName name="_xlnm.Print_Area" localSheetId="7">'Adj EBITDA Calculation'!$A$1:$AL$42</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'P&amp;L'!$A$1:$AI$58</definedName>
    <definedName name="Z_8A3FF670_BD86_44B8_80D6_F16ECD9AAB7E_.wvu.PrintArea" localSheetId="0" hidden="1">Introduction!$A$1:$A$49</definedName>
    <definedName name="Z_8A3FF670_BD86_44B8_80D6_F16ECD9AAB7E_.wvu.PrintArea" localSheetId="1" hidden="1">'P&amp;L'!$A$1:$AI$58</definedName>
  </definedNames>
  <calcPr calcId="145621"/>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workbook>
</file>

<file path=xl/calcChain.xml><?xml version="1.0" encoding="utf-8"?>
<calcChain xmlns="http://schemas.openxmlformats.org/spreadsheetml/2006/main">
  <c r="AE55" i="13" l="1"/>
  <c r="AE53" i="13"/>
  <c r="AE17" i="13"/>
  <c r="AE15" i="13"/>
  <c r="AQ79" i="4" l="1"/>
  <c r="AQ76" i="4"/>
  <c r="AQ74" i="4"/>
  <c r="AQ72" i="4"/>
  <c r="AQ71" i="4"/>
  <c r="AQ70" i="4"/>
  <c r="AQ69" i="4"/>
  <c r="AQ68" i="4"/>
  <c r="AQ66" i="4"/>
  <c r="AQ64" i="4"/>
  <c r="AQ63" i="4"/>
  <c r="AQ61" i="4"/>
  <c r="AQ60" i="4"/>
  <c r="AQ59" i="4"/>
  <c r="AQ58" i="4"/>
  <c r="AQ57" i="4"/>
  <c r="AQ54" i="4"/>
  <c r="AQ53" i="4"/>
  <c r="AQ51" i="4"/>
  <c r="AQ50" i="4"/>
  <c r="AQ49" i="4"/>
  <c r="AQ48" i="4"/>
  <c r="AQ47" i="4"/>
  <c r="AQ44" i="4"/>
  <c r="AQ43" i="4"/>
  <c r="AQ41" i="4"/>
  <c r="AQ40" i="4"/>
  <c r="AQ39" i="4"/>
  <c r="AQ38" i="4"/>
  <c r="AQ37" i="4"/>
  <c r="AQ36" i="4"/>
  <c r="AQ33" i="4"/>
  <c r="AQ32" i="4"/>
  <c r="AQ31" i="4"/>
  <c r="AQ27" i="4"/>
  <c r="AQ26" i="4"/>
  <c r="AQ24" i="4"/>
  <c r="AQ23" i="4"/>
  <c r="AQ19" i="4"/>
  <c r="AQ18" i="4"/>
  <c r="AQ17" i="4"/>
  <c r="AQ16" i="4"/>
  <c r="AQ15" i="4"/>
  <c r="AQ14" i="4"/>
  <c r="AQ12" i="4"/>
  <c r="AQ11" i="4"/>
  <c r="AQ10" i="4"/>
  <c r="AQ8" i="4"/>
  <c r="AQ6" i="4"/>
  <c r="AP23" i="5" l="1"/>
  <c r="AP21" i="5"/>
  <c r="AP19" i="5"/>
  <c r="AP17" i="5"/>
  <c r="AP15" i="5"/>
  <c r="AP10" i="5"/>
  <c r="AP9" i="5"/>
  <c r="AP8" i="5"/>
  <c r="AP6" i="5"/>
  <c r="AP5" i="5"/>
  <c r="AP4" i="5"/>
  <c r="AP39" i="2" l="1"/>
  <c r="AP37" i="2"/>
  <c r="AP35" i="2"/>
  <c r="AP33" i="2"/>
  <c r="AP31" i="2"/>
  <c r="AP29" i="2"/>
  <c r="AP28" i="2"/>
  <c r="AP26" i="2"/>
  <c r="AP24" i="2"/>
  <c r="AP22" i="2"/>
  <c r="AP17" i="2"/>
  <c r="AP15" i="2"/>
  <c r="AP13" i="2"/>
  <c r="AP12" i="2"/>
  <c r="AP11" i="2"/>
  <c r="AP10" i="2"/>
  <c r="AP8" i="2"/>
  <c r="AP6" i="2"/>
  <c r="AP5" i="2"/>
  <c r="AP23" i="10" l="1"/>
  <c r="AP29" i="10"/>
  <c r="AP28" i="10"/>
  <c r="AP25" i="10"/>
  <c r="AP22" i="10"/>
  <c r="AP21" i="10"/>
  <c r="AP20" i="10"/>
  <c r="AP19" i="10"/>
  <c r="AP18" i="10"/>
  <c r="AP17" i="10"/>
  <c r="AP15" i="10"/>
  <c r="AP13" i="10"/>
  <c r="AP12" i="10"/>
  <c r="AP11" i="10"/>
  <c r="AP10" i="10"/>
  <c r="AP7" i="10"/>
  <c r="AP6" i="10"/>
  <c r="AP5" i="10"/>
  <c r="AD55" i="13"/>
  <c r="AD53" i="13"/>
  <c r="AD17" i="13"/>
  <c r="AD15" i="13"/>
  <c r="AR64" i="13" l="1"/>
  <c r="AR63" i="13"/>
  <c r="AR62" i="13"/>
  <c r="AR61" i="13"/>
  <c r="AR60" i="13"/>
  <c r="AR59" i="13"/>
  <c r="AR58" i="13"/>
  <c r="AR57" i="13"/>
  <c r="AR42" i="13"/>
  <c r="AR41" i="13"/>
  <c r="AR40" i="13"/>
  <c r="AR39" i="13"/>
  <c r="AR38" i="13"/>
  <c r="AR51" i="13"/>
  <c r="AR50" i="13"/>
  <c r="AR49" i="13"/>
  <c r="AR48" i="13"/>
  <c r="AR47" i="13"/>
  <c r="AR46" i="13"/>
  <c r="AR45" i="13"/>
  <c r="AR44" i="13"/>
  <c r="AR36" i="13"/>
  <c r="AR35" i="13"/>
  <c r="AR34" i="13"/>
  <c r="AR32" i="13"/>
  <c r="AR31" i="13"/>
  <c r="AR30" i="13"/>
  <c r="AR29" i="13"/>
  <c r="AR28" i="13"/>
  <c r="AR27" i="13"/>
  <c r="AR26" i="13"/>
  <c r="AR24" i="13"/>
  <c r="AR23" i="13"/>
  <c r="AR21" i="13"/>
  <c r="AR20" i="13"/>
  <c r="AR19" i="13"/>
  <c r="AR13" i="13"/>
  <c r="AR12" i="13"/>
  <c r="AR11" i="13"/>
  <c r="AR10" i="13"/>
  <c r="AR9" i="13"/>
  <c r="AR8" i="13"/>
  <c r="AR7" i="13"/>
  <c r="AR5" i="13"/>
  <c r="AR15" i="13" l="1"/>
  <c r="AR55" i="13"/>
  <c r="AR17" i="13"/>
  <c r="AR53" i="13"/>
  <c r="AC12" i="14"/>
  <c r="AC10" i="14"/>
  <c r="AC7" i="14"/>
  <c r="AP7" i="14" s="1"/>
  <c r="AP77" i="14"/>
  <c r="AP76" i="14"/>
  <c r="AP75" i="14"/>
  <c r="AP74" i="14"/>
  <c r="AP73" i="14"/>
  <c r="AP72" i="14"/>
  <c r="AP71" i="14"/>
  <c r="AP66" i="14"/>
  <c r="AP65" i="14"/>
  <c r="AP64" i="14"/>
  <c r="AP63" i="14"/>
  <c r="AP62" i="14"/>
  <c r="AP61" i="14"/>
  <c r="AP59" i="14"/>
  <c r="AP54" i="14"/>
  <c r="AP53" i="14"/>
  <c r="AP52" i="14"/>
  <c r="AP51" i="14"/>
  <c r="AP50" i="14"/>
  <c r="AP49" i="14"/>
  <c r="AP44" i="14"/>
  <c r="AP43" i="14"/>
  <c r="AP42" i="14"/>
  <c r="AP41" i="14"/>
  <c r="AP40" i="14"/>
  <c r="AP39" i="14"/>
  <c r="AP37" i="14"/>
  <c r="AP32" i="14"/>
  <c r="AP31" i="14"/>
  <c r="AP30" i="14"/>
  <c r="AP28" i="14"/>
  <c r="AP27" i="14"/>
  <c r="AP26" i="14"/>
  <c r="AP25" i="14"/>
  <c r="AP20" i="14"/>
  <c r="AP19" i="14"/>
  <c r="AP18" i="14"/>
  <c r="AP17" i="14"/>
  <c r="AP16" i="14"/>
  <c r="AP15" i="14"/>
  <c r="AP14" i="14"/>
  <c r="AP12" i="14"/>
  <c r="AP10" i="14"/>
  <c r="AP9" i="14"/>
  <c r="AP8" i="14"/>
  <c r="AP6" i="14"/>
  <c r="AP5" i="14"/>
  <c r="AP101" i="13" l="1"/>
  <c r="AO101" i="13"/>
  <c r="AA101" i="13"/>
  <c r="Y101" i="13"/>
  <c r="X101" i="13"/>
  <c r="W101" i="13"/>
  <c r="V101" i="13"/>
  <c r="U101" i="13"/>
  <c r="T101" i="13"/>
  <c r="S101" i="13"/>
  <c r="AP100" i="13"/>
  <c r="AO100" i="13"/>
  <c r="AA100" i="13"/>
  <c r="Y100" i="13"/>
  <c r="X100" i="13"/>
  <c r="W100" i="13"/>
  <c r="V100" i="13"/>
  <c r="U100" i="13"/>
  <c r="T100" i="13"/>
  <c r="S100" i="13"/>
  <c r="R100" i="13"/>
  <c r="Q100" i="13"/>
  <c r="P100" i="13"/>
  <c r="O100" i="13"/>
  <c r="N100" i="13"/>
  <c r="M100" i="13"/>
  <c r="L100" i="13"/>
  <c r="K100" i="13"/>
  <c r="J100" i="13"/>
  <c r="I100" i="13"/>
  <c r="H100" i="13"/>
  <c r="G100" i="13"/>
  <c r="F100" i="13"/>
  <c r="E100" i="13"/>
  <c r="D100" i="13"/>
  <c r="C100" i="13"/>
  <c r="B100" i="13"/>
  <c r="AN98" i="13"/>
  <c r="AM98" i="13"/>
  <c r="AL98" i="13"/>
  <c r="AK98" i="13"/>
  <c r="R98" i="13"/>
  <c r="R101" i="13" s="1"/>
  <c r="Q98" i="13"/>
  <c r="Q101" i="13" s="1"/>
  <c r="P98" i="13"/>
  <c r="O98" i="13"/>
  <c r="N98" i="13"/>
  <c r="M98" i="13"/>
  <c r="L98" i="13"/>
  <c r="K98" i="13"/>
  <c r="J98" i="13"/>
  <c r="I98" i="13"/>
  <c r="H98" i="13"/>
  <c r="G98" i="13"/>
  <c r="F98" i="13"/>
  <c r="E98" i="13"/>
  <c r="D98" i="13"/>
  <c r="C98" i="13"/>
  <c r="B98" i="13"/>
  <c r="AN95" i="13"/>
  <c r="P94" i="13"/>
  <c r="P101" i="13" s="1"/>
  <c r="O94" i="13"/>
  <c r="O101" i="13" s="1"/>
  <c r="N94" i="13"/>
  <c r="M94" i="13"/>
  <c r="M101" i="13" s="1"/>
  <c r="L94" i="13"/>
  <c r="L101" i="13" s="1"/>
  <c r="K94" i="13"/>
  <c r="K101" i="13" s="1"/>
  <c r="J94" i="13"/>
  <c r="J101" i="13" s="1"/>
  <c r="I94" i="13"/>
  <c r="I101" i="13" s="1"/>
  <c r="H94" i="13"/>
  <c r="H101" i="13" s="1"/>
  <c r="G94" i="13"/>
  <c r="G101" i="13" s="1"/>
  <c r="F94" i="13"/>
  <c r="F101" i="13" s="1"/>
  <c r="E94" i="13"/>
  <c r="E101" i="13" s="1"/>
  <c r="D94" i="13"/>
  <c r="D101" i="13" s="1"/>
  <c r="C94" i="13"/>
  <c r="C101" i="13" s="1"/>
  <c r="B94" i="13"/>
  <c r="B101" i="13" s="1"/>
  <c r="AN93" i="13"/>
  <c r="AM93" i="13"/>
  <c r="AL93" i="13"/>
  <c r="AK93" i="13"/>
  <c r="AN92" i="13"/>
  <c r="AM92" i="13"/>
  <c r="AL92" i="13"/>
  <c r="AK92" i="13"/>
  <c r="AN90" i="13"/>
  <c r="AM90" i="13"/>
  <c r="AL90" i="13"/>
  <c r="AK90" i="13"/>
  <c r="AN89" i="13"/>
  <c r="AM89" i="13"/>
  <c r="AL89" i="13"/>
  <c r="AK89" i="13"/>
  <c r="AN88" i="13"/>
  <c r="AM88" i="13"/>
  <c r="AL88" i="13"/>
  <c r="AK88" i="13"/>
  <c r="AN87" i="13"/>
  <c r="AN100" i="13" s="1"/>
  <c r="AM87" i="13"/>
  <c r="AM100" i="13" s="1"/>
  <c r="AL87" i="13"/>
  <c r="AL100" i="13" s="1"/>
  <c r="AK87" i="13"/>
  <c r="AK100" i="13" s="1"/>
  <c r="P85" i="13"/>
  <c r="O85" i="13"/>
  <c r="N85" i="13"/>
  <c r="M85" i="13"/>
  <c r="L85" i="13"/>
  <c r="K85" i="13"/>
  <c r="J85" i="13"/>
  <c r="I85" i="13"/>
  <c r="H85" i="13"/>
  <c r="G85" i="13"/>
  <c r="F85" i="13"/>
  <c r="E85" i="13"/>
  <c r="D85" i="13"/>
  <c r="C85" i="13"/>
  <c r="B85" i="13"/>
  <c r="AN84" i="13"/>
  <c r="AM84" i="13"/>
  <c r="AL84" i="13"/>
  <c r="AK84" i="13"/>
  <c r="AN83" i="13"/>
  <c r="AM83" i="13"/>
  <c r="AL83" i="13"/>
  <c r="AK83" i="13"/>
  <c r="P81" i="13"/>
  <c r="O81" i="13"/>
  <c r="N81" i="13"/>
  <c r="M81" i="13"/>
  <c r="L81" i="13"/>
  <c r="K81" i="13"/>
  <c r="J81" i="13"/>
  <c r="I81" i="13"/>
  <c r="H81" i="13"/>
  <c r="G81" i="13"/>
  <c r="F81" i="13"/>
  <c r="E81" i="13"/>
  <c r="D81" i="13"/>
  <c r="C81" i="13"/>
  <c r="B81" i="13"/>
  <c r="AN80" i="13"/>
  <c r="AM80" i="13"/>
  <c r="AL80" i="13"/>
  <c r="AK80" i="13"/>
  <c r="AN79" i="13"/>
  <c r="AM79" i="13"/>
  <c r="AL79" i="13"/>
  <c r="AK79" i="13"/>
  <c r="AN77" i="13"/>
  <c r="AM77" i="13"/>
  <c r="AL77" i="13"/>
  <c r="AK77" i="13"/>
  <c r="AN76" i="13"/>
  <c r="AM76" i="13"/>
  <c r="AL76" i="13"/>
  <c r="AK76" i="13"/>
  <c r="AN75" i="13"/>
  <c r="AM75" i="13"/>
  <c r="AL75" i="13"/>
  <c r="AK75" i="13"/>
  <c r="AN74" i="13"/>
  <c r="AM74" i="13"/>
  <c r="AL74" i="13"/>
  <c r="AK74" i="13"/>
  <c r="AN73" i="13"/>
  <c r="AL72" i="13"/>
  <c r="AK72" i="13"/>
  <c r="P72" i="13"/>
  <c r="O72" i="13"/>
  <c r="N72" i="13"/>
  <c r="M72" i="13"/>
  <c r="L72" i="13"/>
  <c r="K72" i="13"/>
  <c r="J72" i="13"/>
  <c r="I72" i="13"/>
  <c r="H72" i="13"/>
  <c r="G72" i="13"/>
  <c r="F72" i="13"/>
  <c r="E72" i="13"/>
  <c r="D72" i="13"/>
  <c r="C72" i="13"/>
  <c r="B72" i="13"/>
  <c r="AN71" i="13"/>
  <c r="AM71" i="13"/>
  <c r="AN70" i="13"/>
  <c r="AM70" i="13"/>
  <c r="P68" i="13"/>
  <c r="O68" i="13"/>
  <c r="N68" i="13"/>
  <c r="M68" i="13"/>
  <c r="L68" i="13"/>
  <c r="K68" i="13"/>
  <c r="J68" i="13"/>
  <c r="I68" i="13"/>
  <c r="H68" i="13"/>
  <c r="G68" i="13"/>
  <c r="F68" i="13"/>
  <c r="E68" i="13"/>
  <c r="D68" i="13"/>
  <c r="C68" i="13"/>
  <c r="B68" i="13"/>
  <c r="AN67" i="13"/>
  <c r="AM67" i="13"/>
  <c r="AL67" i="13"/>
  <c r="AK67" i="13"/>
  <c r="AN66" i="13"/>
  <c r="AM66" i="13"/>
  <c r="AM68" i="13" s="1"/>
  <c r="AL66" i="13"/>
  <c r="AK66" i="13"/>
  <c r="AM72" i="13" l="1"/>
  <c r="AL81" i="13"/>
  <c r="AN81" i="13"/>
  <c r="AN72" i="13"/>
  <c r="AK81" i="13"/>
  <c r="AM81" i="13"/>
  <c r="AN85" i="13"/>
  <c r="AK68" i="13"/>
  <c r="AN94" i="13"/>
  <c r="AN101" i="13" s="1"/>
  <c r="AK85" i="13"/>
  <c r="AL85" i="13"/>
  <c r="AM85" i="13"/>
  <c r="AL68" i="13"/>
  <c r="AN68" i="13"/>
  <c r="AK94" i="13"/>
  <c r="AK101" i="13" s="1"/>
  <c r="AL94" i="13"/>
  <c r="AL101" i="13" s="1"/>
  <c r="N101" i="13"/>
  <c r="AM94" i="13"/>
  <c r="AM101" i="13" s="1"/>
  <c r="AC55" i="13" l="1"/>
  <c r="AB55" i="13"/>
  <c r="AC53" i="13"/>
  <c r="AC15" i="13"/>
  <c r="AC17" i="13"/>
  <c r="AB53" i="13" l="1"/>
  <c r="AB17" i="13"/>
  <c r="AB15" i="13"/>
  <c r="AP58" i="13" l="1"/>
  <c r="AO58" i="13"/>
  <c r="AN58" i="13"/>
  <c r="AM58" i="13"/>
  <c r="AL58" i="13"/>
  <c r="AK58" i="13"/>
  <c r="AA55" i="13"/>
  <c r="AA53" i="13"/>
  <c r="AA17" i="13"/>
  <c r="AA15" i="13"/>
  <c r="AO27" i="4" l="1"/>
  <c r="Z19" i="4"/>
  <c r="Z27" i="4"/>
  <c r="AO40" i="4" l="1"/>
  <c r="AN15" i="4" l="1"/>
  <c r="AO44" i="13" l="1"/>
  <c r="AO74" i="13" s="1"/>
  <c r="AO18" i="4" l="1"/>
  <c r="AN18" i="4"/>
  <c r="AM18" i="4"/>
  <c r="AK18" i="4"/>
  <c r="AO15" i="4"/>
  <c r="AO79" i="4"/>
  <c r="AO76" i="4"/>
  <c r="AO74" i="4"/>
  <c r="AO72" i="4"/>
  <c r="AO71" i="4"/>
  <c r="AO70" i="4"/>
  <c r="AO69" i="4"/>
  <c r="AO68" i="4"/>
  <c r="AO66" i="4"/>
  <c r="AO64" i="4"/>
  <c r="AO62" i="4"/>
  <c r="AO61" i="4"/>
  <c r="AO60" i="4"/>
  <c r="AO59" i="4"/>
  <c r="AO58" i="4"/>
  <c r="AO57" i="4"/>
  <c r="AO51" i="4"/>
  <c r="AO50" i="4"/>
  <c r="AO47" i="4"/>
  <c r="AO44" i="4"/>
  <c r="AO43" i="4"/>
  <c r="AO42" i="4"/>
  <c r="AO41" i="4"/>
  <c r="AO39" i="4"/>
  <c r="AO38" i="4"/>
  <c r="AO37" i="4"/>
  <c r="AO36" i="4"/>
  <c r="AO33" i="4"/>
  <c r="AO32" i="4"/>
  <c r="AO31" i="4"/>
  <c r="AO19" i="4"/>
  <c r="AO24" i="4"/>
  <c r="AO16" i="4"/>
  <c r="AO14" i="4"/>
  <c r="AO13" i="4"/>
  <c r="AO11" i="4"/>
  <c r="AO10" i="4"/>
  <c r="AO8" i="4"/>
  <c r="AO6" i="4"/>
  <c r="AP55" i="13" l="1"/>
  <c r="AP53" i="13"/>
  <c r="AP17" i="13"/>
  <c r="AP15" i="13"/>
  <c r="AN6" i="5" l="1"/>
  <c r="AN10" i="5" s="1"/>
  <c r="AN23" i="5" l="1"/>
  <c r="AN17" i="5"/>
  <c r="AN21" i="5"/>
  <c r="AN19" i="5"/>
  <c r="AN15" i="5"/>
  <c r="AN14" i="4" l="1"/>
  <c r="AN13" i="4"/>
  <c r="Y55" i="13" l="1"/>
  <c r="Y53" i="13"/>
  <c r="Y17" i="13"/>
  <c r="Y15" i="13"/>
  <c r="X55" i="13"/>
  <c r="X53" i="13"/>
  <c r="X17" i="13"/>
  <c r="X15" i="13"/>
  <c r="W55" i="13"/>
  <c r="W53" i="13"/>
  <c r="W17" i="13"/>
  <c r="W15" i="13"/>
  <c r="AK32" i="4" l="1"/>
  <c r="AK31" i="4"/>
  <c r="AK19" i="4"/>
  <c r="AK29" i="4"/>
  <c r="AK28" i="4"/>
  <c r="AK25" i="4"/>
  <c r="AK24" i="4"/>
  <c r="AK22" i="4"/>
  <c r="AK16" i="4"/>
  <c r="AK10" i="4"/>
  <c r="AK8" i="4"/>
  <c r="AK6" i="4"/>
  <c r="AK33" i="4" l="1"/>
  <c r="AN62" i="13"/>
  <c r="AM62" i="13"/>
  <c r="AL62" i="13"/>
  <c r="AK62" i="13"/>
  <c r="AN59" i="13"/>
  <c r="AM59" i="13"/>
  <c r="AL59" i="13"/>
  <c r="AK59" i="13"/>
  <c r="AM23" i="2"/>
  <c r="AN58" i="4" l="1"/>
  <c r="AN56" i="4" l="1"/>
  <c r="AN55" i="4"/>
  <c r="AN79" i="4"/>
  <c r="AN76" i="4"/>
  <c r="AN74" i="4"/>
  <c r="AN72" i="4"/>
  <c r="AN71" i="4"/>
  <c r="AN70" i="4"/>
  <c r="AN69" i="4"/>
  <c r="AN68" i="4"/>
  <c r="AN66" i="4"/>
  <c r="AN64" i="4"/>
  <c r="AN61" i="4"/>
  <c r="AN60" i="4"/>
  <c r="AN59" i="4"/>
  <c r="AN57" i="4"/>
  <c r="AN52" i="4"/>
  <c r="AN51" i="4"/>
  <c r="AN50" i="4"/>
  <c r="AN49" i="4"/>
  <c r="AN48" i="4"/>
  <c r="AN47" i="4"/>
  <c r="AN44" i="4"/>
  <c r="AN43" i="4"/>
  <c r="AN42" i="4"/>
  <c r="AN41" i="4"/>
  <c r="AN40" i="4"/>
  <c r="AN39" i="4"/>
  <c r="AN38" i="4"/>
  <c r="AN37" i="4"/>
  <c r="AN36" i="4"/>
  <c r="AN33" i="4"/>
  <c r="AN32" i="4"/>
  <c r="AN31" i="4"/>
  <c r="AN19" i="4"/>
  <c r="AN29" i="4"/>
  <c r="AN28" i="4"/>
  <c r="AN25" i="4"/>
  <c r="AN24" i="4"/>
  <c r="AN22" i="4"/>
  <c r="AN17" i="4"/>
  <c r="AN16" i="4"/>
  <c r="AN11" i="4"/>
  <c r="AN10" i="4"/>
  <c r="AN8" i="4"/>
  <c r="AN6" i="4"/>
  <c r="AM39" i="2" l="1"/>
  <c r="AM37" i="2"/>
  <c r="AM35" i="2"/>
  <c r="AM31" i="2"/>
  <c r="AM29" i="2"/>
  <c r="AM28" i="2"/>
  <c r="AM26" i="2"/>
  <c r="AM24" i="2"/>
  <c r="AM22" i="2"/>
  <c r="AM21" i="2"/>
  <c r="AM20" i="2"/>
  <c r="AM17" i="2"/>
  <c r="AM15" i="2"/>
  <c r="AM13" i="2"/>
  <c r="AM11" i="2"/>
  <c r="AM10" i="2"/>
  <c r="AM8" i="2"/>
  <c r="AM6" i="2"/>
  <c r="AM5" i="2"/>
  <c r="U7" i="14" l="1"/>
  <c r="U10" i="14" s="1"/>
  <c r="U107" i="14" l="1"/>
  <c r="AM107" i="14" l="1"/>
  <c r="U106" i="14"/>
  <c r="AO15" i="13"/>
  <c r="AM106" i="14" l="1"/>
  <c r="AM109" i="14" s="1"/>
  <c r="U109" i="14"/>
  <c r="U12" i="13"/>
  <c r="AO53" i="13"/>
  <c r="V15" i="13" l="1"/>
  <c r="U15" i="13"/>
  <c r="AO17" i="13"/>
  <c r="T55" i="13"/>
  <c r="T53" i="13"/>
  <c r="T17" i="13"/>
  <c r="T15" i="13"/>
  <c r="U53" i="13" l="1"/>
  <c r="V53" i="13"/>
  <c r="U17" i="13"/>
  <c r="V17" i="13"/>
  <c r="AO55" i="13"/>
  <c r="AL21" i="5"/>
  <c r="AL19" i="5"/>
  <c r="AL17" i="5"/>
  <c r="AL15" i="5"/>
  <c r="U55" i="13" l="1"/>
  <c r="V55" i="13"/>
  <c r="AK21" i="5"/>
  <c r="AJ21" i="5"/>
  <c r="AI21" i="5"/>
  <c r="AK19" i="5"/>
  <c r="AJ19" i="5"/>
  <c r="AI19" i="5"/>
  <c r="AK17" i="5"/>
  <c r="AJ17" i="5"/>
  <c r="AI17" i="5"/>
  <c r="AK15" i="5"/>
  <c r="AJ15" i="5"/>
  <c r="AI15" i="5"/>
  <c r="AK23" i="5" l="1"/>
  <c r="AJ23" i="5"/>
  <c r="AI23" i="5"/>
  <c r="T107" i="14"/>
  <c r="T109" i="14" l="1"/>
  <c r="S107" i="14" l="1"/>
  <c r="Q107" i="14"/>
  <c r="Q109" i="14" s="1"/>
  <c r="R107" i="14"/>
  <c r="S55" i="13"/>
  <c r="S53" i="13"/>
  <c r="S17" i="13"/>
  <c r="S15" i="13"/>
  <c r="S106" i="14" l="1"/>
  <c r="S109" i="14" s="1"/>
  <c r="R55" i="13"/>
  <c r="R53" i="13"/>
  <c r="R17" i="13"/>
  <c r="R15" i="13"/>
  <c r="AM61" i="13"/>
  <c r="AM41" i="4"/>
  <c r="AM76" i="4"/>
  <c r="AM72" i="4"/>
  <c r="AM66" i="4"/>
  <c r="AM64" i="4"/>
  <c r="AM61" i="4"/>
  <c r="AM60" i="4"/>
  <c r="AM57" i="4"/>
  <c r="AM52" i="4"/>
  <c r="AM51" i="4"/>
  <c r="AM50" i="4"/>
  <c r="AM49" i="4"/>
  <c r="AM48" i="4"/>
  <c r="AM47" i="4"/>
  <c r="AM44" i="4"/>
  <c r="AM43" i="4"/>
  <c r="AM42" i="4"/>
  <c r="AM40" i="4"/>
  <c r="AM38" i="4"/>
  <c r="AM37" i="4"/>
  <c r="AM36" i="4"/>
  <c r="AM33" i="4"/>
  <c r="AM32" i="4"/>
  <c r="AM31" i="4"/>
  <c r="AM19" i="4"/>
  <c r="AM29" i="4"/>
  <c r="AM28" i="4"/>
  <c r="AM25" i="4"/>
  <c r="AM24" i="4"/>
  <c r="AM22" i="4"/>
  <c r="AM17" i="4"/>
  <c r="AM16" i="4"/>
  <c r="AM11" i="4"/>
  <c r="AM10" i="4"/>
  <c r="AM6" i="4"/>
  <c r="Q55" i="13"/>
  <c r="Q53" i="13"/>
  <c r="Q17" i="13"/>
  <c r="Q15" i="13"/>
  <c r="AN65" i="13"/>
  <c r="AN63" i="13"/>
  <c r="AN61" i="13"/>
  <c r="AN60" i="13"/>
  <c r="AN57" i="13"/>
  <c r="AN50" i="13"/>
  <c r="AN49" i="13"/>
  <c r="AN47" i="13"/>
  <c r="AN46" i="13"/>
  <c r="AN45" i="13"/>
  <c r="AN43" i="13"/>
  <c r="AN41" i="13"/>
  <c r="AN40" i="13"/>
  <c r="AN39" i="13"/>
  <c r="AN38" i="13"/>
  <c r="AN33" i="13"/>
  <c r="AN31" i="13"/>
  <c r="AN29" i="13"/>
  <c r="AN28" i="13"/>
  <c r="AN27" i="13"/>
  <c r="AN26" i="13"/>
  <c r="AN25" i="13"/>
  <c r="AN23" i="13"/>
  <c r="AN21" i="13"/>
  <c r="AN20" i="13"/>
  <c r="AN19" i="13"/>
  <c r="AN12" i="13"/>
  <c r="AN11" i="13"/>
  <c r="AN10" i="13"/>
  <c r="AN9" i="13"/>
  <c r="AN8" i="13"/>
  <c r="AN7" i="13"/>
  <c r="AN5" i="13"/>
  <c r="Q6" i="5"/>
  <c r="F33" i="4"/>
  <c r="G33" i="4"/>
  <c r="H33" i="4"/>
  <c r="I33" i="4"/>
  <c r="O13" i="13"/>
  <c r="O17" i="13" s="1"/>
  <c r="AL21" i="13"/>
  <c r="AK21" i="13"/>
  <c r="AM63" i="13"/>
  <c r="AM60" i="13"/>
  <c r="AM57" i="13"/>
  <c r="AM50" i="13"/>
  <c r="AM49" i="13"/>
  <c r="AM47" i="13"/>
  <c r="AM46" i="13"/>
  <c r="AM45" i="13"/>
  <c r="AM41" i="13"/>
  <c r="AM40" i="13"/>
  <c r="AM39" i="13"/>
  <c r="AM38" i="13"/>
  <c r="AM31" i="13"/>
  <c r="AM29" i="13"/>
  <c r="AM28" i="13"/>
  <c r="AM27" i="13"/>
  <c r="AM26" i="13"/>
  <c r="AM23" i="13"/>
  <c r="AM21" i="13"/>
  <c r="AM20" i="13"/>
  <c r="AM19" i="13"/>
  <c r="AM12" i="13"/>
  <c r="AM11" i="13"/>
  <c r="AM10" i="13"/>
  <c r="AM9" i="13"/>
  <c r="AM8" i="13"/>
  <c r="AM7" i="13"/>
  <c r="AL10" i="13"/>
  <c r="AK10" i="13"/>
  <c r="AL47" i="13"/>
  <c r="AL29" i="13"/>
  <c r="AK47" i="13"/>
  <c r="AK29" i="13"/>
  <c r="M36" i="5"/>
  <c r="L36" i="5"/>
  <c r="K36" i="5"/>
  <c r="J36" i="5"/>
  <c r="I36" i="5"/>
  <c r="H36" i="5"/>
  <c r="G36" i="5"/>
  <c r="F36" i="5"/>
  <c r="E36" i="5"/>
  <c r="D36" i="5"/>
  <c r="C36" i="5"/>
  <c r="B36" i="5"/>
  <c r="AK34" i="5"/>
  <c r="AJ34" i="5"/>
  <c r="AI34" i="5"/>
  <c r="AK32" i="5"/>
  <c r="AJ32" i="5"/>
  <c r="AI32" i="5"/>
  <c r="AK30" i="5"/>
  <c r="AJ30" i="5"/>
  <c r="AI30" i="5"/>
  <c r="AK28" i="5"/>
  <c r="AJ28" i="5"/>
  <c r="AI28" i="5"/>
  <c r="AK9" i="5"/>
  <c r="AJ9" i="5"/>
  <c r="AK8" i="5"/>
  <c r="AJ8" i="5"/>
  <c r="AK5" i="5"/>
  <c r="AJ5" i="5"/>
  <c r="AK4" i="5"/>
  <c r="AJ4" i="5"/>
  <c r="AI9" i="5"/>
  <c r="AI8" i="5"/>
  <c r="AI5" i="5"/>
  <c r="AI4" i="5"/>
  <c r="M6" i="5"/>
  <c r="M10" i="5" s="1"/>
  <c r="M15" i="13" s="1"/>
  <c r="L6" i="5"/>
  <c r="L10" i="5" s="1"/>
  <c r="K6" i="5"/>
  <c r="K10" i="5" s="1"/>
  <c r="J6" i="5"/>
  <c r="J10" i="5" s="1"/>
  <c r="I6" i="5"/>
  <c r="I10" i="5" s="1"/>
  <c r="H6" i="5"/>
  <c r="H10" i="5" s="1"/>
  <c r="G6" i="5"/>
  <c r="G10" i="5" s="1"/>
  <c r="G15" i="13" s="1"/>
  <c r="F6" i="5"/>
  <c r="F10" i="5" s="1"/>
  <c r="E6" i="5"/>
  <c r="E10" i="5" s="1"/>
  <c r="D6" i="5"/>
  <c r="D10" i="5" s="1"/>
  <c r="C6" i="5"/>
  <c r="C10" i="5" s="1"/>
  <c r="C53" i="13" s="1"/>
  <c r="B6" i="5"/>
  <c r="B10" i="5" s="1"/>
  <c r="K64" i="13"/>
  <c r="O64" i="13"/>
  <c r="O53" i="13"/>
  <c r="K51" i="13"/>
  <c r="O51" i="13"/>
  <c r="O55" i="13" s="1"/>
  <c r="K42" i="13"/>
  <c r="O42" i="13"/>
  <c r="K24" i="13"/>
  <c r="K32" i="13"/>
  <c r="O32" i="13"/>
  <c r="O24" i="13"/>
  <c r="P64" i="13"/>
  <c r="N64" i="13"/>
  <c r="P53" i="13"/>
  <c r="N53" i="13"/>
  <c r="P51" i="13"/>
  <c r="P55" i="13" s="1"/>
  <c r="N51" i="13"/>
  <c r="N55" i="13" s="1"/>
  <c r="P42" i="13"/>
  <c r="N42" i="13"/>
  <c r="P32" i="13"/>
  <c r="N32" i="13"/>
  <c r="P24" i="13"/>
  <c r="N24" i="13"/>
  <c r="P15" i="13"/>
  <c r="O15" i="13"/>
  <c r="N15" i="13"/>
  <c r="P13" i="13"/>
  <c r="P17" i="13" s="1"/>
  <c r="N13" i="13"/>
  <c r="N17" i="13" s="1"/>
  <c r="AK7" i="13"/>
  <c r="AK8" i="13"/>
  <c r="AK9" i="13"/>
  <c r="AK11" i="13"/>
  <c r="AK12" i="13"/>
  <c r="AK19" i="13"/>
  <c r="AK20" i="13"/>
  <c r="AK23" i="13"/>
  <c r="AK26" i="13"/>
  <c r="AK27" i="13"/>
  <c r="AK28" i="13"/>
  <c r="AK31" i="13"/>
  <c r="AK38" i="13"/>
  <c r="AK39" i="13"/>
  <c r="AK40" i="13"/>
  <c r="AK41" i="13"/>
  <c r="AK45" i="13"/>
  <c r="AK46" i="13"/>
  <c r="AK49" i="13"/>
  <c r="AK50" i="13"/>
  <c r="AK57" i="13"/>
  <c r="AK60" i="13"/>
  <c r="AK61" i="13"/>
  <c r="AK63" i="13"/>
  <c r="M64" i="13"/>
  <c r="M51" i="13"/>
  <c r="M42" i="13"/>
  <c r="M32" i="13"/>
  <c r="M24" i="13"/>
  <c r="M13" i="13"/>
  <c r="L51" i="13"/>
  <c r="L13" i="13"/>
  <c r="L24" i="13"/>
  <c r="L32" i="13"/>
  <c r="L42" i="13"/>
  <c r="L64" i="13"/>
  <c r="AL41" i="13"/>
  <c r="AL40" i="13"/>
  <c r="AL39" i="13"/>
  <c r="AL38" i="13"/>
  <c r="J42" i="13"/>
  <c r="I42" i="13"/>
  <c r="H42" i="13"/>
  <c r="G42" i="13"/>
  <c r="F42" i="13"/>
  <c r="E42" i="13"/>
  <c r="D42" i="13"/>
  <c r="C42" i="13"/>
  <c r="B42" i="13"/>
  <c r="AL63" i="13"/>
  <c r="AL61" i="13"/>
  <c r="AL60" i="13"/>
  <c r="AL57" i="13"/>
  <c r="AL50" i="13"/>
  <c r="AL49" i="13"/>
  <c r="AL46" i="13"/>
  <c r="AL45" i="13"/>
  <c r="AL31" i="13"/>
  <c r="AL28" i="13"/>
  <c r="AL27" i="13"/>
  <c r="AL26" i="13"/>
  <c r="AL23" i="13"/>
  <c r="AL20" i="13"/>
  <c r="AL19" i="13"/>
  <c r="AL12" i="13"/>
  <c r="AL11" i="13"/>
  <c r="AL9" i="13"/>
  <c r="AL8" i="13"/>
  <c r="AL7" i="13"/>
  <c r="B51" i="13"/>
  <c r="J64" i="13"/>
  <c r="I64" i="13"/>
  <c r="H64" i="13"/>
  <c r="F64" i="13"/>
  <c r="E64" i="13"/>
  <c r="D64" i="13"/>
  <c r="C64" i="13"/>
  <c r="B64" i="13"/>
  <c r="I51" i="13"/>
  <c r="H51" i="13"/>
  <c r="F51" i="13"/>
  <c r="E51" i="13"/>
  <c r="D51" i="13"/>
  <c r="C51" i="13"/>
  <c r="J51" i="13"/>
  <c r="J32" i="13"/>
  <c r="I32" i="13"/>
  <c r="H32" i="13"/>
  <c r="F32" i="13"/>
  <c r="E32" i="13"/>
  <c r="D32" i="13"/>
  <c r="C32" i="13"/>
  <c r="B32" i="13"/>
  <c r="I24" i="13"/>
  <c r="H24" i="13"/>
  <c r="F24" i="13"/>
  <c r="E24" i="13"/>
  <c r="D24" i="13"/>
  <c r="C24" i="13"/>
  <c r="B24" i="13"/>
  <c r="J24" i="13"/>
  <c r="F13" i="13"/>
  <c r="E13" i="13"/>
  <c r="D13" i="13"/>
  <c r="C13" i="13"/>
  <c r="B13" i="13"/>
  <c r="J13" i="13"/>
  <c r="I13" i="13"/>
  <c r="H13" i="13"/>
  <c r="G64" i="13"/>
  <c r="G51" i="13"/>
  <c r="G32" i="13"/>
  <c r="G24" i="13"/>
  <c r="G13" i="13"/>
  <c r="AL44" i="13" l="1"/>
  <c r="AN44" i="13"/>
  <c r="AN53" i="13" s="1"/>
  <c r="AK44" i="13"/>
  <c r="AM44" i="13"/>
  <c r="AM51" i="13" s="1"/>
  <c r="F107" i="14"/>
  <c r="AK13" i="13"/>
  <c r="C55" i="13"/>
  <c r="AK42" i="13"/>
  <c r="AM24" i="13"/>
  <c r="J55" i="13"/>
  <c r="AN64" i="13"/>
  <c r="AM42" i="13"/>
  <c r="AN13" i="13"/>
  <c r="AN17" i="13" s="1"/>
  <c r="AK32" i="13"/>
  <c r="AL32" i="13"/>
  <c r="AK64" i="13"/>
  <c r="AJ6" i="5"/>
  <c r="AJ10" i="5" s="1"/>
  <c r="AL5" i="13" s="1"/>
  <c r="AL15" i="13" s="1"/>
  <c r="R106" i="14"/>
  <c r="R109" i="14" s="1"/>
  <c r="AN32" i="13"/>
  <c r="AK6" i="5"/>
  <c r="AK10" i="5" s="1"/>
  <c r="AM5" i="13" s="1"/>
  <c r="AJ36" i="5"/>
  <c r="AN15" i="13"/>
  <c r="AL13" i="13"/>
  <c r="I17" i="13"/>
  <c r="J15" i="13"/>
  <c r="M55" i="13"/>
  <c r="D107" i="14"/>
  <c r="E53" i="13"/>
  <c r="E17" i="13"/>
  <c r="H53" i="13"/>
  <c r="H17" i="13"/>
  <c r="H15" i="13"/>
  <c r="H55" i="13"/>
  <c r="L15" i="13"/>
  <c r="L55" i="13"/>
  <c r="L53" i="13"/>
  <c r="D15" i="13"/>
  <c r="D53" i="13"/>
  <c r="F15" i="13"/>
  <c r="F53" i="13"/>
  <c r="B53" i="13"/>
  <c r="B55" i="13"/>
  <c r="B17" i="13"/>
  <c r="B15" i="13"/>
  <c r="M53" i="13"/>
  <c r="P107" i="14"/>
  <c r="D17" i="13"/>
  <c r="M17" i="13"/>
  <c r="AI6" i="5"/>
  <c r="AI10" i="5" s="1"/>
  <c r="AK5" i="13" s="1"/>
  <c r="AK15" i="13" s="1"/>
  <c r="AI36" i="5"/>
  <c r="D55" i="13"/>
  <c r="AK51" i="13"/>
  <c r="AK24" i="13"/>
  <c r="AL42" i="13"/>
  <c r="J17" i="13"/>
  <c r="AK36" i="5"/>
  <c r="AM64" i="13"/>
  <c r="L17" i="13"/>
  <c r="AN51" i="13"/>
  <c r="AN55" i="13" s="1"/>
  <c r="I107" i="14"/>
  <c r="F55" i="13"/>
  <c r="AL64" i="13"/>
  <c r="AN42" i="13"/>
  <c r="AM32" i="13"/>
  <c r="K17" i="13"/>
  <c r="K53" i="13"/>
  <c r="K55" i="13"/>
  <c r="K15" i="13"/>
  <c r="F17" i="13"/>
  <c r="G55" i="13"/>
  <c r="K107" i="14"/>
  <c r="AL51" i="13"/>
  <c r="G17" i="13"/>
  <c r="C17" i="13"/>
  <c r="M107" i="14"/>
  <c r="E55" i="13"/>
  <c r="E15" i="13"/>
  <c r="AM13" i="13"/>
  <c r="I53" i="13"/>
  <c r="G53" i="13"/>
  <c r="C15" i="13"/>
  <c r="AL24" i="13"/>
  <c r="AN24" i="13"/>
  <c r="G107" i="14"/>
  <c r="J53" i="13"/>
  <c r="I55" i="13"/>
  <c r="I15" i="13"/>
  <c r="AL17" i="13" l="1"/>
  <c r="B107" i="14"/>
  <c r="AM17" i="13"/>
  <c r="N107" i="14"/>
  <c r="N106" i="14" s="1"/>
  <c r="AM55" i="13"/>
  <c r="AL53" i="13"/>
  <c r="AM15" i="13"/>
  <c r="AM53" i="13"/>
  <c r="AL55" i="13"/>
  <c r="P106" i="14"/>
  <c r="P109" i="14" s="1"/>
  <c r="AK17" i="13"/>
  <c r="H107" i="14"/>
  <c r="AK55" i="13"/>
  <c r="C107" i="14"/>
  <c r="O107" i="14"/>
  <c r="AK53" i="13"/>
  <c r="E107" i="14"/>
  <c r="J107" i="14"/>
  <c r="L107" i="14"/>
  <c r="AK107" i="14"/>
  <c r="AI107" i="14"/>
  <c r="AL107" i="14"/>
  <c r="AJ107" i="14"/>
  <c r="B106" i="14" l="1"/>
  <c r="B109" i="14" s="1"/>
  <c r="F106" i="14"/>
  <c r="F109" i="14" s="1"/>
  <c r="I106" i="14"/>
  <c r="I109" i="14" s="1"/>
  <c r="C106" i="14"/>
  <c r="C109" i="14" s="1"/>
  <c r="M106" i="14"/>
  <c r="M109" i="14" s="1"/>
  <c r="J106" i="14"/>
  <c r="J109" i="14" s="1"/>
  <c r="L106" i="14"/>
  <c r="L109" i="14" s="1"/>
  <c r="E106" i="14"/>
  <c r="E109" i="14" s="1"/>
  <c r="D106" i="14"/>
  <c r="D109" i="14" s="1"/>
  <c r="K106" i="14"/>
  <c r="K109" i="14" s="1"/>
  <c r="H106" i="14"/>
  <c r="H109" i="14" s="1"/>
  <c r="G106" i="14"/>
  <c r="G109" i="14" s="1"/>
  <c r="O106" i="14"/>
  <c r="O109" i="14" s="1"/>
  <c r="N109" i="14"/>
  <c r="AJ106" i="14" l="1"/>
  <c r="AJ109" i="14" s="1"/>
  <c r="AK106" i="14"/>
  <c r="AK109" i="14" s="1"/>
  <c r="AL106" i="14"/>
  <c r="AL109" i="14" s="1"/>
  <c r="AI106" i="14"/>
  <c r="AI109" i="14" s="1"/>
</calcChain>
</file>

<file path=xl/sharedStrings.xml><?xml version="1.0" encoding="utf-8"?>
<sst xmlns="http://schemas.openxmlformats.org/spreadsheetml/2006/main" count="1747" uniqueCount="386">
  <si>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</si>
  <si>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</si>
  <si>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</si>
  <si>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</si>
  <si>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</si>
  <si>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</si>
  <si>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</si>
  <si>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</si>
  <si>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</si>
  <si>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</si>
  <si>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</si>
  <si>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</si>
  <si>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</si>
  <si>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</si>
  <si>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</si>
  <si>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</si>
  <si>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</si>
  <si>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</si>
  <si>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</si>
  <si>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</si>
  <si>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</si>
  <si>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</si>
  <si>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</si>
  <si>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</si>
  <si>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</si>
  <si>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</si>
  <si>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</si>
  <si>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</si>
  <si>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</si>
  <si>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</si>
  <si>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</si>
  <si>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</si>
  <si>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</si>
  <si>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</si>
  <si>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</si>
  <si>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</si>
  <si>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</si>
  <si>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</si>
  <si>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</si>
  <si>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</si>
  <si>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</si>
  <si>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</si>
  <si>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</si>
  <si>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</si>
  <si>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</si>
  <si>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</si>
  <si>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</si>
  <si>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</si>
  <si>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</si>
  <si>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</si>
  <si>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</si>
  <si>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</si>
  <si>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</si>
  <si>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</si>
  <si>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</si>
  <si>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</si>
  <si>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</si>
  <si>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</si>
  <si>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</si>
  <si>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Accrued liabilities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</si>
  <si>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</si>
  <si>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</si>
  <si>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</si>
  <si>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</si>
  <si>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</si>
  <si>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</si>
  <si>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</si>
  <si>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</si>
  <si>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</si>
  <si>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</si>
  <si>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</si>
  <si>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</si>
  <si>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</si>
  <si>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</si>
  <si>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</si>
  <si>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Results relating to equity accounted investees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</si>
  <si>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</si>
  <si>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</si>
  <si>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</si>
  <si>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</si>
  <si>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</si>
  <si>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</si>
  <si>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Proceeds from (cash payments related to) sale of interests in businesses</t>
  </si>
  <si>
    <t>Net cash (used for) provided by investing activities</t>
  </si>
  <si>
    <t>Cash flows from financing activities:</t>
  </si>
  <si>
    <t>Net (repayments) borrowings of short-term debt</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</si>
  <si>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</si>
  <si>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</si>
  <si>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</si>
  <si>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</si>
  <si>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</si>
  <si>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</si>
  <si>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</si>
  <si>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</si>
  <si>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</si>
  <si>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</si>
  <si>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</si>
  <si>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</si>
  <si>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</si>
  <si>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</si>
  <si>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</si>
  <si>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</si>
  <si>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</si>
  <si>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</si>
  <si>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t>Reconciling items to EBITDA:</t>
  </si>
  <si>
    <r>
      <t xml:space="preserve">     </t>
    </r>
    <r>
      <rPr>
        <sz val="10"/>
        <color indexed="8"/>
        <rFont val="Arial"/>
        <family val="2"/>
      </rPr>
      <t>Depreciation</t>
    </r>
  </si>
  <si>
    <t xml:space="preserve">     Amortization</t>
  </si>
  <si>
    <t>EBITDA</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</si>
  <si>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</si>
  <si>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</si>
  <si>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</si>
  <si>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</si>
  <si>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</si>
  <si>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</si>
  <si>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</si>
  <si>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</si>
  <si>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</si>
  <si>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</si>
  <si>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</si>
  <si>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</si>
  <si>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</si>
  <si>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</si>
  <si>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EBITDA and Adjusted EBITDA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</si>
  <si>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</si>
  <si>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</si>
  <si>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</si>
  <si>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</si>
  <si>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</si>
  <si>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Cash proceeds from exercise of stock options</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</si>
  <si>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</si>
  <si>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</si>
  <si>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</si>
  <si>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</si>
  <si>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</si>
  <si>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</si>
  <si>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</si>
  <si>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Purchase of treasury shares</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</si>
  <si>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</si>
  <si>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</si>
  <si>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</si>
  <si>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</si>
  <si>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</si>
  <si>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</si>
  <si>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</si>
  <si>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</si>
  <si>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</si>
  <si>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</si>
  <si>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</si>
  <si>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</si>
  <si>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</si>
  <si>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</si>
  <si>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</si>
  <si>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</si>
  <si>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</si>
  <si>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</si>
  <si>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</si>
  <si>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</si>
  <si>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</si>
  <si>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</si>
  <si>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</si>
  <si>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</si>
  <si>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</si>
  <si>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</si>
  <si>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</si>
  <si>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</si>
  <si>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Gain (loss) on extinguishment of long term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</si>
  <si>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</si>
  <si>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</si>
  <si>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</si>
  <si>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</si>
  <si>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</si>
  <si>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</si>
  <si>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</si>
  <si>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</si>
  <si>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</si>
  <si>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</si>
  <si>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</si>
  <si>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</si>
  <si>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</si>
  <si>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</si>
  <si>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</si>
  <si>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</si>
  <si>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</si>
  <si>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</si>
  <si>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</si>
  <si>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</si>
  <si>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</si>
  <si>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</si>
  <si>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</si>
  <si>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</si>
  <si>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</si>
  <si>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</si>
  <si>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</si>
  <si>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</si>
  <si>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</si>
  <si>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</si>
  <si>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</si>
  <si>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</si>
  <si>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</si>
  <si>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</si>
  <si>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</si>
  <si>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</si>
  <si>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</si>
  <si>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</si>
  <si>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</si>
  <si>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</si>
  <si>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</si>
  <si>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</si>
  <si>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</si>
  <si>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</si>
  <si>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</si>
  <si>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</si>
  <si>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</si>
  <si>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</si>
  <si>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</si>
  <si>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</si>
  <si>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</si>
  <si>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</si>
  <si>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</si>
  <si>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</si>
  <si>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</si>
  <si>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</si>
  <si>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</si>
  <si>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</si>
  <si>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</si>
  <si>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</si>
  <si>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</si>
  <si>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</si>
  <si>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</si>
  <si>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</si>
  <si>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</si>
  <si>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</si>
  <si>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</si>
  <si>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</si>
  <si>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</si>
  <si>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</si>
  <si>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</si>
  <si>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</si>
  <si>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</si>
  <si>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</si>
  <si>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</si>
  <si>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</si>
  <si>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</si>
  <si>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</si>
  <si>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</si>
  <si>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</si>
  <si>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</si>
  <si>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</si>
  <si>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</si>
  <si>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 xml:space="preserve">  Increase (decrease) in accounts payable and accrued liabilities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</si>
  <si>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</si>
  <si>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</si>
  <si>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</si>
  <si>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</si>
  <si>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</si>
  <si>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As of Q4 2015, the working capital of the cash flow is structured according to the external reported 20F cash flow:</t>
  </si>
  <si>
    <t xml:space="preserve">  (Increase) decrease in other non-current assets</t>
  </si>
  <si>
    <t>Trade payables, other payables and the deferred tax liabilities are grouped in 'Increase (decrease) in accounts payable and accrued liabilities'.</t>
  </si>
  <si>
    <t>Trade receivables and the current parts of both other receivables and deferred tax assets are grouped in '(Increase) decrease in receivables'.</t>
  </si>
  <si>
    <t>The non-current parts of both other receivables and deferred tax assets are grouped in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</si>
  <si>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</si>
  <si>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</si>
  <si>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</si>
  <si>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</si>
  <si>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</si>
  <si>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</si>
  <si>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</si>
  <si>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</si>
  <si>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  Interest income (expense), net </t>
    </r>
    <r>
      <rPr>
        <sz val="9"/>
        <color rgb="FFFF0000"/>
        <rFont val="Arial"/>
        <family val="2"/>
      </rPr>
      <t>(3)</t>
    </r>
  </si>
  <si>
    <r>
      <t xml:space="preserve">Amortization of acquisition-related intangible assets </t>
    </r>
    <r>
      <rPr>
        <sz val="9"/>
        <color rgb="FFFF0000"/>
        <rFont val="Arial"/>
        <family val="2"/>
      </rPr>
      <t>(2)</t>
    </r>
  </si>
  <si>
    <r>
      <t xml:space="preserve">  Foreign exchange gain (loss) </t>
    </r>
    <r>
      <rPr>
        <sz val="9"/>
        <color rgb="FFFF0000"/>
        <rFont val="Arial"/>
        <family val="2"/>
      </rPr>
      <t>(3)</t>
    </r>
  </si>
  <si>
    <r>
      <t xml:space="preserve">  Changes in fair value of warrant liability </t>
    </r>
    <r>
      <rPr>
        <sz val="9"/>
        <color rgb="FFFF0000"/>
        <rFont val="Arial"/>
        <family val="2"/>
      </rPr>
      <t>(3)</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</si>
  <si>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</si>
  <si>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</si>
  <si>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</si>
  <si>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</si>
  <si>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</si>
  <si>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</si>
  <si>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t xml:space="preserve">     - Trade payables, other payables and the deferred tax liabilities are grouped in 'Increase (decrease) in accounts payable and accrued liabilities'.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</si>
  <si>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</si>
  <si>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</si>
  <si>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Changes in deferred taxes </t>
    </r>
    <r>
      <rPr>
        <sz val="9"/>
        <color rgb="FFFF0000"/>
        <rFont val="Arial"/>
        <family val="2"/>
      </rPr>
      <t>2)</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</si>
  <si>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</si>
  <si>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</si>
  <si>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</si>
  <si>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</si>
  <si>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</si>
  <si>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</si>
  <si>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</si>
  <si>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</si>
  <si>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</si>
  <si>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</si>
  <si>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</si>
  <si>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</si>
  <si>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</si>
  <si>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</si>
  <si>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</si>
  <si>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</si>
  <si>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</si>
  <si>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</si>
  <si>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</si>
  <si>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Amortization of discount on debt</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</si>
  <si>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</si>
  <si>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</si>
  <si>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</si>
  <si>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</si>
  <si>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</si>
  <si>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</si>
  <si>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</si>
  <si>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</si>
  <si>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</si>
  <si>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</si>
  <si>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</si>
  <si>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Q115</t>
  </si>
  <si>
    <t>Q215</t>
  </si>
  <si>
    <t>Q315</t>
  </si>
  <si>
    <t>Q415</t>
  </si>
  <si>
    <t>FY</t>
  </si>
  <si>
    <t xml:space="preserve">  (Increase) decrease in receivables and other current assets</t>
  </si>
  <si>
    <t>Change in fair value of the warrant liability</t>
  </si>
  <si>
    <t xml:space="preserve">  Extinguishment of debt</t>
  </si>
  <si>
    <t>Combined adjusted Revenue (Unaudited) - GAAP to Non GAAP reconciliation  - see notes 1, 2, 3, 4, 5 and 6 below</t>
  </si>
  <si>
    <t>Automotive NXP</t>
  </si>
  <si>
    <t>Acquired Freescale</t>
  </si>
  <si>
    <t>Automotive combined</t>
  </si>
  <si>
    <t>Secure Identification Solutions NXP</t>
  </si>
  <si>
    <t>Secure Connected Devices NXP</t>
  </si>
  <si>
    <t>Secure Connected Devices combined</t>
  </si>
  <si>
    <t>Secure Interface &amp; Infrastructure NXP</t>
  </si>
  <si>
    <t>Divested NXP</t>
  </si>
  <si>
    <t>Secure Interface &amp; Infrastructure combined</t>
  </si>
  <si>
    <t>High Performance Mixed Signal NXP</t>
  </si>
  <si>
    <t>High Performance Mixed Signal combined</t>
  </si>
  <si>
    <t>Standard Products NXP</t>
  </si>
  <si>
    <t>Standard Products combined</t>
  </si>
  <si>
    <t>Corporate &amp; Other NXP</t>
  </si>
  <si>
    <t>Corporate &amp; Other combined</t>
  </si>
  <si>
    <t>Total NXP GAAP revenue</t>
  </si>
  <si>
    <t>Total Non GAAP adjusted revenue</t>
  </si>
  <si>
    <r>
      <t>Combined adjusted Non GAAP operating income (Unaudite</t>
    </r>
    <r>
      <rPr>
        <b/>
        <sz val="9"/>
        <rFont val="Arial"/>
        <family val="2"/>
      </rPr>
      <t>d) - see notes 1, 2, 3, 4 and 7 below</t>
    </r>
  </si>
  <si>
    <r>
      <t xml:space="preserve">Combined adjusted Q115 Non GAAP annualized </t>
    </r>
    <r>
      <rPr>
        <b/>
        <sz val="9"/>
        <rFont val="Arial"/>
        <family val="2"/>
      </rPr>
      <t>operating results (Unaudited) - see notes 1, 2, 3, 4, 6 and 7 below</t>
    </r>
  </si>
  <si>
    <t xml:space="preserve">Q115 </t>
  </si>
  <si>
    <t>GAAP NXP</t>
  </si>
  <si>
    <t>Non GAAP NXP</t>
  </si>
  <si>
    <t>Non GAAP Combined</t>
  </si>
  <si>
    <t>Annualized</t>
  </si>
  <si>
    <t>NXP GAAP operating income</t>
  </si>
  <si>
    <t>Gross margin</t>
  </si>
  <si>
    <t>Operating income</t>
  </si>
  <si>
    <t>Operating margin</t>
  </si>
  <si>
    <t>NXP Non GAAP operating income</t>
  </si>
  <si>
    <t>Total Non GAAP adjusted operating income</t>
  </si>
  <si>
    <r>
      <t>Combined adjusted Non GAAP free cash flow (</t>
    </r>
    <r>
      <rPr>
        <b/>
        <sz val="9"/>
        <rFont val="Arial"/>
        <family val="2"/>
      </rPr>
      <t>Unaudited) - see notes 1, 2, 3, 5 and 7 below</t>
    </r>
  </si>
  <si>
    <t>Net capital expenditures on property, plant and equipment</t>
  </si>
  <si>
    <t>NXP Non GAAP free cash flow</t>
  </si>
  <si>
    <t>Total Non GAAP adjusted free cash flow</t>
  </si>
  <si>
    <t>Combined adjusted Non GAAP EBITDA (Unaudited) - see notes 1, 2, 3, 4, 6 and 7 below</t>
  </si>
  <si>
    <t>TTM</t>
  </si>
  <si>
    <t>FY15</t>
  </si>
  <si>
    <t>Q116</t>
  </si>
  <si>
    <t>NXP Non GAAP adjusted EBITDA</t>
  </si>
  <si>
    <t>Total Combined Non GAAP adjusted EBITDA</t>
  </si>
  <si>
    <t>Q216</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</si>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</sst>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_(* #,##0_);_(* \(#,##0\);_(* &quot;-&quot;??_);_(@_)"/>
  </numFmts>
  <fonts count="41" x14ac:knownFonts="1">
    <font>
      <sz val="10"/>
      <color theme="1"/>
      <name val="Arial"/>
      <family val="2"/>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sz val="9"/>
      <color theme="1"/>
      <name val="Calibri"/>
      <family val="2"/>
      <scheme val="minor"/>
    </font>
    <font>
      <b/>
      <sz val="9"/>
      <name val="Arial"/>
      <family val="2"/>
    </font>
    <font>
      <u/>
      <sz val="9"/>
      <name val="Arial"/>
      <family val="2"/>
    </font>
    <font>
      <i/>
      <sz val="9"/>
      <color theme="1"/>
      <name val="Arial"/>
      <family val="2"/>
    </font>
    <font>
      <i/>
      <sz val="9"/>
      <color theme="1"/>
      <name val="Calibri"/>
      <family val="2"/>
      <scheme val="minor"/>
    </font>
    <font>
      <b/>
      <i/>
      <sz val="9"/>
      <color theme="1"/>
      <name val="Arial"/>
      <family val="2"/>
    </font>
  </fonts>
  <fills count="2">
    <fill>
      <patternFill patternType="none"/>
    </fill>
    <fill>
      <patternFill patternType="gray125"/>
    </fill>
  </fills>
  <borders count="10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double">
        <color indexed="64"/>
      </top>
      <bottom/>
      <diagonal/>
    </border>
  </borders>
  <cellStyleXfs count="9">
    <xf numFmtId="0" fontId="0" fillId="0" borderId="0"/>
    <xf numFmtId="44" fontId="5" fillId="0" borderId="0" applyFont="0" applyFill="0" applyBorder="0" applyAlignment="0" applyProtection="0"/>
    <xf numFmtId="0" fontId="4" fillId="0" borderId="0"/>
    <xf numFmtId="0" fontId="21" fillId="0" borderId="0"/>
    <xf numFmtId="9" fontId="5" fillId="0" borderId="0" applyFont="0" applyFill="0" applyBorder="0" applyAlignment="0" applyProtection="0"/>
    <xf numFmtId="43" fontId="2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14">
    <xf numFmtId="0" fontId="0" fillId="0" borderId="0" xfId="0"/>
    <xf numFmtId="0" fontId="7" fillId="0" borderId="0" xfId="0" applyFont="1"/>
    <xf numFmtId="0" fontId="0" fillId="0" borderId="0" xfId="0" applyFont="1"/>
    <xf numFmtId="0" fontId="8"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9"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5" xfId="0" applyFont="1" applyBorder="1" applyAlignment="1">
      <alignment horizontal="left"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11" fillId="0" borderId="3" xfId="0" applyFont="1" applyBorder="1" applyAlignment="1">
      <alignment horizontal="left" vertical="top" wrapText="1"/>
    </xf>
    <xf numFmtId="0" fontId="6" fillId="0" borderId="1" xfId="0" applyFont="1" applyBorder="1"/>
    <xf numFmtId="0" fontId="0" fillId="0" borderId="1" xfId="0" applyFont="1" applyBorder="1" applyAlignment="1">
      <alignment horizontal="left" indent="1"/>
    </xf>
    <xf numFmtId="0" fontId="11" fillId="0" borderId="1" xfId="0" applyFont="1" applyBorder="1" applyAlignment="1">
      <alignment horizontal="left" indent="1"/>
    </xf>
    <xf numFmtId="0" fontId="12" fillId="0" borderId="6" xfId="0" applyFont="1" applyBorder="1" applyAlignment="1">
      <alignment horizontal="left" vertical="top" wrapText="1"/>
    </xf>
    <xf numFmtId="0" fontId="11" fillId="0" borderId="2" xfId="0" applyFont="1" applyBorder="1" applyAlignment="1">
      <alignment horizontal="left" vertical="top" wrapText="1"/>
    </xf>
    <xf numFmtId="0" fontId="10" fillId="0" borderId="2" xfId="0" applyFont="1" applyBorder="1" applyAlignment="1">
      <alignment horizontal="left" vertical="top" wrapText="1"/>
    </xf>
    <xf numFmtId="0" fontId="13" fillId="0" borderId="3" xfId="0" applyFont="1" applyBorder="1" applyAlignment="1">
      <alignment horizontal="left" vertical="top" wrapText="1" indent="1"/>
    </xf>
    <xf numFmtId="0" fontId="6" fillId="0" borderId="3" xfId="0" applyFont="1" applyBorder="1" applyAlignment="1">
      <alignment horizontal="left" vertical="top" wrapText="1" indent="1"/>
    </xf>
    <xf numFmtId="0" fontId="3"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1" fillId="0" borderId="4" xfId="0" applyFont="1" applyBorder="1" applyAlignment="1">
      <alignment horizontal="left" vertical="top" wrapText="1"/>
    </xf>
    <xf numFmtId="0" fontId="15" fillId="0" borderId="1" xfId="0" applyFont="1" applyBorder="1" applyAlignment="1">
      <alignment horizontal="left" vertical="top" wrapText="1"/>
    </xf>
    <xf numFmtId="0" fontId="16" fillId="0" borderId="2" xfId="0" applyFont="1" applyBorder="1"/>
    <xf numFmtId="0" fontId="10" fillId="0" borderId="2" xfId="0" applyFont="1" applyBorder="1"/>
    <xf numFmtId="0" fontId="11" fillId="0" borderId="2" xfId="0" applyFont="1" applyBorder="1"/>
    <xf numFmtId="0" fontId="17" fillId="0" borderId="2" xfId="0" applyFont="1" applyBorder="1" applyAlignment="1">
      <alignment horizontal="left" vertical="top" wrapText="1"/>
    </xf>
    <xf numFmtId="0" fontId="17" fillId="0" borderId="0" xfId="0" applyFont="1"/>
    <xf numFmtId="0" fontId="18"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3" fillId="0" borderId="1" xfId="0" applyFont="1" applyBorder="1" applyAlignment="1">
      <alignment horizontal="left" indent="1"/>
    </xf>
    <xf numFmtId="0" fontId="3"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1"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3" fillId="0" borderId="1" xfId="0" applyNumberFormat="1" applyFont="1" applyBorder="1" applyAlignment="1">
      <alignment horizontal="right" vertical="top" wrapText="1"/>
    </xf>
    <xf numFmtId="37" fontId="3" fillId="0" borderId="7" xfId="0" applyNumberFormat="1" applyFont="1" applyBorder="1" applyAlignment="1">
      <alignment horizontal="right" vertical="top" wrapText="1"/>
    </xf>
    <xf numFmtId="37" fontId="3" fillId="0" borderId="11" xfId="0" applyNumberFormat="1" applyFont="1" applyBorder="1" applyAlignment="1">
      <alignment horizontal="right" vertical="top" wrapText="1"/>
    </xf>
    <xf numFmtId="37" fontId="3" fillId="0" borderId="2" xfId="0" applyNumberFormat="1" applyFont="1" applyBorder="1" applyAlignment="1">
      <alignment horizontal="right" vertical="top" wrapText="1"/>
    </xf>
    <xf numFmtId="0" fontId="11"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3" fillId="0" borderId="18" xfId="0" applyNumberFormat="1" applyFont="1" applyBorder="1"/>
    <xf numFmtId="37" fontId="0" fillId="0" borderId="22" xfId="0" applyNumberFormat="1" applyFont="1" applyBorder="1"/>
    <xf numFmtId="37" fontId="3" fillId="0" borderId="18" xfId="0" applyNumberFormat="1" applyFont="1" applyBorder="1" applyAlignment="1"/>
    <xf numFmtId="37" fontId="3" fillId="0" borderId="23" xfId="0" applyNumberFormat="1" applyFont="1" applyBorder="1" applyAlignment="1"/>
    <xf numFmtId="37" fontId="3" fillId="0" borderId="24" xfId="0" applyNumberFormat="1" applyFont="1" applyBorder="1" applyAlignment="1"/>
    <xf numFmtId="37" fontId="3" fillId="0" borderId="25" xfId="0" applyNumberFormat="1" applyFont="1" applyBorder="1" applyAlignment="1"/>
    <xf numFmtId="37" fontId="3" fillId="0" borderId="26" xfId="0" applyNumberFormat="1" applyFont="1" applyBorder="1" applyAlignment="1"/>
    <xf numFmtId="37" fontId="3" fillId="0" borderId="27" xfId="0" applyNumberFormat="1" applyFont="1" applyBorder="1" applyAlignment="1"/>
    <xf numFmtId="37" fontId="3" fillId="0" borderId="3" xfId="0" applyNumberFormat="1" applyFont="1" applyBorder="1" applyAlignment="1">
      <alignment horizontal="right" vertical="top" wrapText="1"/>
    </xf>
    <xf numFmtId="37" fontId="3" fillId="0" borderId="8" xfId="0" applyNumberFormat="1" applyFont="1" applyBorder="1" applyAlignment="1">
      <alignment horizontal="right" vertical="top" wrapText="1"/>
    </xf>
    <xf numFmtId="37" fontId="3" fillId="0" borderId="12" xfId="0" applyNumberFormat="1" applyFont="1" applyBorder="1" applyAlignment="1">
      <alignment horizontal="right" vertical="top" wrapText="1"/>
    </xf>
    <xf numFmtId="37" fontId="3" fillId="0" borderId="4" xfId="0" applyNumberFormat="1" applyFont="1" applyBorder="1" applyAlignment="1">
      <alignment horizontal="right" vertical="top" wrapText="1"/>
    </xf>
    <xf numFmtId="41" fontId="3" fillId="0" borderId="1" xfId="0" applyNumberFormat="1" applyFont="1" applyBorder="1" applyAlignment="1">
      <alignment horizontal="right" vertical="top" wrapText="1"/>
    </xf>
    <xf numFmtId="41" fontId="3" fillId="0" borderId="7" xfId="0" applyNumberFormat="1" applyFont="1" applyBorder="1" applyAlignment="1">
      <alignment horizontal="right" vertical="top" wrapText="1"/>
    </xf>
    <xf numFmtId="41" fontId="3" fillId="0" borderId="11" xfId="0" applyNumberFormat="1" applyFont="1" applyBorder="1" applyAlignment="1">
      <alignment horizontal="right" vertical="top" wrapText="1"/>
    </xf>
    <xf numFmtId="41" fontId="3" fillId="0" borderId="2" xfId="0" applyNumberFormat="1" applyFont="1" applyBorder="1" applyAlignment="1">
      <alignment horizontal="right" vertical="top" wrapText="1"/>
    </xf>
    <xf numFmtId="41" fontId="3" fillId="0" borderId="3" xfId="0" applyNumberFormat="1" applyFont="1" applyBorder="1" applyAlignment="1">
      <alignment horizontal="right" vertical="top" wrapText="1"/>
    </xf>
    <xf numFmtId="41" fontId="3" fillId="0" borderId="8" xfId="0" applyNumberFormat="1" applyFont="1" applyBorder="1" applyAlignment="1">
      <alignment horizontal="right" vertical="top" wrapText="1"/>
    </xf>
    <xf numFmtId="41" fontId="3" fillId="0" borderId="12" xfId="0" applyNumberFormat="1" applyFont="1" applyBorder="1" applyAlignment="1">
      <alignment horizontal="right" vertical="top" wrapText="1"/>
    </xf>
    <xf numFmtId="41" fontId="3"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0" fillId="0" borderId="3" xfId="0" applyFont="1" applyBorder="1" applyAlignment="1">
      <alignment horizontal="left" vertical="top" wrapText="1"/>
    </xf>
    <xf numFmtId="0" fontId="0" fillId="0" borderId="0" xfId="0" applyFill="1"/>
    <xf numFmtId="0" fontId="0" fillId="0" borderId="0" xfId="0"/>
    <xf numFmtId="0" fontId="11" fillId="0" borderId="2" xfId="0" applyFont="1" applyBorder="1" applyAlignment="1">
      <alignment wrapText="1"/>
    </xf>
    <xf numFmtId="0" fontId="10" fillId="0" borderId="2" xfId="0" applyFont="1" applyBorder="1" applyAlignment="1">
      <alignment wrapText="1"/>
    </xf>
    <xf numFmtId="0" fontId="11" fillId="0" borderId="2" xfId="0" applyFont="1" applyBorder="1" applyAlignment="1">
      <alignment horizontal="left" wrapText="1"/>
    </xf>
    <xf numFmtId="0" fontId="10" fillId="0" borderId="2" xfId="0" applyFont="1" applyBorder="1" applyAlignment="1">
      <alignment horizontal="left" wrapText="1"/>
    </xf>
    <xf numFmtId="0" fontId="11"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2" fillId="0" borderId="1" xfId="0" applyNumberFormat="1" applyFont="1" applyBorder="1" applyAlignment="1">
      <alignment wrapText="1"/>
    </xf>
    <xf numFmtId="37" fontId="22" fillId="0" borderId="7" xfId="0" applyNumberFormat="1" applyFont="1" applyBorder="1" applyAlignment="1">
      <alignment wrapText="1"/>
    </xf>
    <xf numFmtId="37" fontId="22" fillId="0" borderId="11" xfId="0" applyNumberFormat="1" applyFont="1" applyBorder="1" applyAlignment="1">
      <alignment wrapText="1"/>
    </xf>
    <xf numFmtId="0" fontId="22" fillId="0" borderId="0" xfId="0" applyFont="1" applyAlignment="1">
      <alignment wrapText="1"/>
    </xf>
    <xf numFmtId="37" fontId="22"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3" fillId="0" borderId="1" xfId="0" applyNumberFormat="1" applyFont="1" applyBorder="1" applyAlignment="1">
      <alignment horizontal="right" wrapText="1"/>
    </xf>
    <xf numFmtId="37" fontId="3" fillId="0" borderId="7" xfId="0" applyNumberFormat="1" applyFont="1" applyBorder="1" applyAlignment="1">
      <alignment horizontal="right" wrapText="1"/>
    </xf>
    <xf numFmtId="37" fontId="3" fillId="0" borderId="11" xfId="0" applyNumberFormat="1" applyFont="1" applyBorder="1" applyAlignment="1">
      <alignment horizontal="right" wrapText="1"/>
    </xf>
    <xf numFmtId="37" fontId="3"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6" fillId="0" borderId="0" xfId="0" applyFont="1" applyBorder="1" applyAlignment="1">
      <alignment horizontal="left" vertical="top" wrapText="1" indent="1"/>
    </xf>
    <xf numFmtId="37" fontId="3" fillId="0" borderId="0" xfId="0" applyNumberFormat="1" applyFont="1" applyBorder="1" applyAlignment="1"/>
    <xf numFmtId="0" fontId="0" fillId="0" borderId="0" xfId="0"/>
    <xf numFmtId="0" fontId="0" fillId="0" borderId="0" xfId="0" applyFont="1" applyBorder="1"/>
    <xf numFmtId="0" fontId="0" fillId="0" borderId="0" xfId="0" applyBorder="1"/>
    <xf numFmtId="0" fontId="3" fillId="0" borderId="10" xfId="0" applyFont="1" applyBorder="1" applyAlignment="1">
      <alignment horizontal="center" vertical="top" wrapText="1"/>
    </xf>
    <xf numFmtId="0" fontId="0" fillId="0" borderId="30" xfId="0" applyBorder="1"/>
    <xf numFmtId="0" fontId="3" fillId="0" borderId="31" xfId="0" applyFont="1" applyBorder="1" applyAlignment="1">
      <alignment horizontal="center"/>
    </xf>
    <xf numFmtId="0" fontId="6" fillId="0" borderId="32" xfId="0" applyFont="1" applyBorder="1" applyAlignment="1">
      <alignment horizontal="center" vertical="top" wrapText="1"/>
    </xf>
    <xf numFmtId="0" fontId="3" fillId="0" borderId="31" xfId="0" applyFont="1" applyBorder="1" applyAlignment="1">
      <alignment horizontal="center" vertical="top" wrapText="1"/>
    </xf>
    <xf numFmtId="0" fontId="3" fillId="0" borderId="32" xfId="0" applyFont="1" applyBorder="1" applyAlignment="1">
      <alignment horizontal="center"/>
    </xf>
    <xf numFmtId="41" fontId="0" fillId="0" borderId="11" xfId="0" applyNumberFormat="1" applyBorder="1" applyAlignment="1">
      <alignment horizontal="right" vertical="top" wrapText="1"/>
    </xf>
    <xf numFmtId="37" fontId="3" fillId="0" borderId="1" xfId="0" applyNumberFormat="1" applyFont="1" applyBorder="1" applyAlignment="1">
      <alignment wrapText="1"/>
    </xf>
    <xf numFmtId="37" fontId="3" fillId="0" borderId="7" xfId="0" applyNumberFormat="1" applyFont="1" applyBorder="1" applyAlignment="1">
      <alignment wrapText="1"/>
    </xf>
    <xf numFmtId="37" fontId="3" fillId="0" borderId="11" xfId="0" applyNumberFormat="1" applyFont="1" applyBorder="1" applyAlignment="1">
      <alignment wrapText="1"/>
    </xf>
    <xf numFmtId="37" fontId="3" fillId="0" borderId="2" xfId="0" applyNumberFormat="1" applyFont="1" applyBorder="1" applyAlignment="1">
      <alignment wrapText="1"/>
    </xf>
    <xf numFmtId="0" fontId="0" fillId="0" borderId="0" xfId="0"/>
    <xf numFmtId="37" fontId="3"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3" fillId="0" borderId="0" xfId="0" applyNumberFormat="1" applyFont="1" applyBorder="1" applyAlignment="1">
      <alignment wrapText="1"/>
    </xf>
    <xf numFmtId="37" fontId="3"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6" fillId="0" borderId="33" xfId="0" applyFont="1" applyBorder="1" applyAlignment="1">
      <alignment horizontal="center" vertical="top" wrapText="1"/>
    </xf>
    <xf numFmtId="0" fontId="0" fillId="0" borderId="0" xfId="0" applyFont="1" applyBorder="1" applyAlignment="1"/>
    <xf numFmtId="3" fontId="22" fillId="0" borderId="0" xfId="0" applyNumberFormat="1" applyFont="1" applyBorder="1"/>
    <xf numFmtId="3" fontId="0" fillId="0" borderId="0" xfId="0" applyNumberFormat="1" applyFont="1" applyBorder="1"/>
    <xf numFmtId="0" fontId="22" fillId="0" borderId="0" xfId="0" applyFont="1" applyBorder="1"/>
    <xf numFmtId="3" fontId="22"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2"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3" fillId="0" borderId="0" xfId="0" applyNumberFormat="1" applyFont="1" applyBorder="1" applyAlignment="1">
      <alignment horizontal="right" vertical="top" wrapText="1"/>
    </xf>
    <xf numFmtId="41" fontId="3" fillId="0" borderId="30" xfId="0" applyNumberFormat="1" applyFont="1" applyBorder="1" applyAlignment="1">
      <alignment horizontal="right" vertical="top" wrapText="1"/>
    </xf>
    <xf numFmtId="0" fontId="23" fillId="0" borderId="0" xfId="0" applyFont="1"/>
    <xf numFmtId="37" fontId="4" fillId="0" borderId="7" xfId="0" applyNumberFormat="1" applyFont="1" applyBorder="1" applyAlignment="1">
      <alignment horizontal="right" vertical="top" wrapText="1"/>
    </xf>
    <xf numFmtId="166" fontId="4" fillId="0" borderId="0" xfId="0" applyNumberFormat="1" applyFont="1" applyBorder="1" applyAlignment="1">
      <alignment horizontal="right"/>
    </xf>
    <xf numFmtId="0" fontId="4" fillId="0" borderId="0" xfId="0" applyFont="1"/>
    <xf numFmtId="37" fontId="4" fillId="0" borderId="18" xfId="0" applyNumberFormat="1" applyFont="1" applyBorder="1"/>
    <xf numFmtId="37" fontId="0" fillId="0" borderId="18" xfId="0" applyNumberFormat="1" applyFont="1" applyBorder="1" applyAlignment="1">
      <alignment horizontal="right"/>
    </xf>
    <xf numFmtId="41" fontId="3"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3" fillId="0" borderId="34" xfId="0" applyNumberFormat="1" applyFont="1" applyBorder="1" applyAlignment="1">
      <alignment horizontal="right" vertical="top" wrapText="1"/>
    </xf>
    <xf numFmtId="37" fontId="3"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3" fillId="0" borderId="28" xfId="0" applyNumberFormat="1" applyFont="1" applyBorder="1" applyAlignment="1">
      <alignment wrapText="1"/>
    </xf>
    <xf numFmtId="37" fontId="3"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2" fillId="0" borderId="28" xfId="0" applyNumberFormat="1" applyFont="1" applyBorder="1"/>
    <xf numFmtId="3" fontId="0" fillId="0" borderId="28" xfId="0" applyNumberFormat="1" applyFont="1" applyBorder="1"/>
    <xf numFmtId="0" fontId="22" fillId="0" borderId="28" xfId="0" applyFont="1" applyBorder="1"/>
    <xf numFmtId="3" fontId="22" fillId="0" borderId="34" xfId="0" applyNumberFormat="1" applyFont="1" applyBorder="1"/>
    <xf numFmtId="37" fontId="22"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2"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2"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3"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3" fillId="0" borderId="34" xfId="0" applyNumberFormat="1" applyFont="1" applyBorder="1" applyAlignment="1"/>
    <xf numFmtId="37" fontId="0" fillId="0" borderId="20" xfId="0" applyNumberFormat="1" applyBorder="1" applyAlignment="1">
      <alignment horizontal="right"/>
    </xf>
    <xf numFmtId="37" fontId="3"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3" fillId="0" borderId="22" xfId="0" applyNumberFormat="1" applyFont="1" applyBorder="1" applyAlignment="1">
      <alignment horizontal="right" vertical="top" wrapText="1"/>
    </xf>
    <xf numFmtId="0" fontId="6"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2"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2" fillId="0" borderId="34" xfId="0" applyNumberFormat="1" applyFont="1" applyBorder="1" applyAlignment="1">
      <alignment horizontal="right" vertical="top" wrapText="1"/>
    </xf>
    <xf numFmtId="0" fontId="3"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3"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3"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3" fillId="0" borderId="40" xfId="0" applyNumberFormat="1" applyFont="1" applyBorder="1" applyAlignment="1"/>
    <xf numFmtId="0" fontId="3" fillId="0" borderId="41" xfId="0" applyFont="1" applyBorder="1" applyAlignment="1">
      <alignment horizontal="center" vertical="top" wrapText="1"/>
    </xf>
    <xf numFmtId="0" fontId="7" fillId="0" borderId="0" xfId="0" applyFont="1" applyProtection="1">
      <protection locked="0"/>
    </xf>
    <xf numFmtId="0" fontId="0" fillId="0" borderId="0" xfId="0" applyFill="1" applyProtection="1">
      <protection locked="0"/>
    </xf>
    <xf numFmtId="41" fontId="3"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3"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3"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3" fillId="0" borderId="3" xfId="0" applyFont="1" applyBorder="1"/>
    <xf numFmtId="0" fontId="0" fillId="0" borderId="1" xfId="0" applyBorder="1" applyAlignment="1">
      <alignment horizontal="left" vertical="top" wrapText="1"/>
    </xf>
    <xf numFmtId="0" fontId="3" fillId="0" borderId="33" xfId="0" applyFont="1" applyBorder="1" applyAlignment="1">
      <alignment horizontal="center" vertical="top" wrapText="1"/>
    </xf>
    <xf numFmtId="41" fontId="3"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3" fillId="0" borderId="22" xfId="0" applyNumberFormat="1" applyFont="1" applyBorder="1" applyAlignment="1">
      <alignment horizontal="right" vertical="top" wrapText="1"/>
    </xf>
    <xf numFmtId="0" fontId="0" fillId="0" borderId="28" xfId="0" applyFont="1" applyBorder="1" applyAlignment="1">
      <alignment horizontal="right"/>
    </xf>
    <xf numFmtId="0" fontId="24" fillId="0" borderId="0" xfId="0" applyFont="1"/>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left" wrapText="1" indent="1"/>
    </xf>
    <xf numFmtId="0" fontId="26" fillId="0" borderId="0" xfId="0" applyFont="1" applyAlignment="1">
      <alignment horizontal="left" wrapText="1" indent="2"/>
    </xf>
    <xf numFmtId="0" fontId="25" fillId="0" borderId="15" xfId="0" applyFont="1" applyBorder="1" applyAlignment="1">
      <alignment horizontal="left" wrapText="1"/>
    </xf>
    <xf numFmtId="41" fontId="26" fillId="0" borderId="0" xfId="0" applyNumberFormat="1" applyFont="1"/>
    <xf numFmtId="164" fontId="25" fillId="0" borderId="0" xfId="4" applyNumberFormat="1" applyFont="1" applyBorder="1"/>
    <xf numFmtId="41" fontId="26" fillId="0" borderId="43" xfId="0" applyNumberFormat="1" applyFont="1" applyBorder="1"/>
    <xf numFmtId="166" fontId="26" fillId="0" borderId="0" xfId="0" applyNumberFormat="1" applyFont="1"/>
    <xf numFmtId="166" fontId="26" fillId="0" borderId="0" xfId="0" applyNumberFormat="1" applyFont="1" applyBorder="1"/>
    <xf numFmtId="166" fontId="25" fillId="0" borderId="0" xfId="4" applyNumberFormat="1" applyFont="1" applyBorder="1"/>
    <xf numFmtId="166" fontId="26" fillId="0" borderId="0" xfId="1" applyNumberFormat="1" applyFont="1" applyBorder="1"/>
    <xf numFmtId="164" fontId="25" fillId="0" borderId="0" xfId="1" applyNumberFormat="1" applyFont="1" applyBorder="1"/>
    <xf numFmtId="41" fontId="25" fillId="0" borderId="0" xfId="0" applyNumberFormat="1" applyFont="1"/>
    <xf numFmtId="41" fontId="25" fillId="0" borderId="43" xfId="0" applyNumberFormat="1" applyFont="1" applyBorder="1"/>
    <xf numFmtId="41" fontId="26" fillId="0" borderId="0" xfId="4" applyNumberFormat="1" applyFont="1" applyBorder="1"/>
    <xf numFmtId="41" fontId="25" fillId="0" borderId="0" xfId="0" applyNumberFormat="1" applyFont="1" applyBorder="1"/>
    <xf numFmtId="0" fontId="0" fillId="0" borderId="0" xfId="0" applyProtection="1">
      <protection locked="0"/>
    </xf>
    <xf numFmtId="41" fontId="25" fillId="0" borderId="1" xfId="0" applyNumberFormat="1" applyFont="1" applyBorder="1"/>
    <xf numFmtId="41" fontId="26" fillId="0" borderId="1" xfId="0" applyNumberFormat="1" applyFont="1" applyBorder="1"/>
    <xf numFmtId="41" fontId="25" fillId="0" borderId="44" xfId="0" applyNumberFormat="1" applyFont="1" applyBorder="1"/>
    <xf numFmtId="166" fontId="26" fillId="0" borderId="1" xfId="0" applyNumberFormat="1" applyFont="1" applyBorder="1"/>
    <xf numFmtId="164" fontId="25" fillId="0" borderId="1" xfId="4" applyNumberFormat="1" applyFont="1" applyBorder="1"/>
    <xf numFmtId="166" fontId="26" fillId="0" borderId="1" xfId="1" applyNumberFormat="1" applyFont="1" applyBorder="1"/>
    <xf numFmtId="41" fontId="26" fillId="0" borderId="44" xfId="0" applyNumberFormat="1" applyFont="1" applyBorder="1"/>
    <xf numFmtId="164" fontId="25" fillId="0" borderId="1" xfId="1" applyNumberFormat="1" applyFont="1" applyBorder="1"/>
    <xf numFmtId="166" fontId="25" fillId="0" borderId="1" xfId="4" applyNumberFormat="1" applyFont="1" applyBorder="1"/>
    <xf numFmtId="41" fontId="26" fillId="0" borderId="1" xfId="4" applyNumberFormat="1" applyFont="1" applyBorder="1"/>
    <xf numFmtId="0" fontId="0" fillId="0" borderId="21" xfId="0" applyBorder="1"/>
    <xf numFmtId="41" fontId="25" fillId="0" borderId="18" xfId="0" applyNumberFormat="1" applyFont="1" applyBorder="1"/>
    <xf numFmtId="41" fontId="26" fillId="0" borderId="18" xfId="0" applyNumberFormat="1" applyFont="1" applyBorder="1"/>
    <xf numFmtId="41" fontId="25" fillId="0" borderId="45" xfId="0" applyNumberFormat="1" applyFont="1" applyBorder="1"/>
    <xf numFmtId="166" fontId="26" fillId="0" borderId="18" xfId="0" applyNumberFormat="1" applyFont="1" applyBorder="1"/>
    <xf numFmtId="164" fontId="25" fillId="0" borderId="18" xfId="4" applyNumberFormat="1" applyFont="1" applyBorder="1"/>
    <xf numFmtId="166" fontId="26" fillId="0" borderId="18" xfId="1" applyNumberFormat="1" applyFont="1" applyBorder="1"/>
    <xf numFmtId="41" fontId="26" fillId="0" borderId="45" xfId="0" applyNumberFormat="1" applyFont="1" applyBorder="1"/>
    <xf numFmtId="164" fontId="25" fillId="0" borderId="18" xfId="1" applyNumberFormat="1" applyFont="1" applyBorder="1"/>
    <xf numFmtId="166" fontId="25" fillId="0" borderId="18" xfId="4" applyNumberFormat="1" applyFont="1" applyBorder="1"/>
    <xf numFmtId="41" fontId="26" fillId="0" borderId="18" xfId="4" applyNumberFormat="1" applyFont="1" applyBorder="1"/>
    <xf numFmtId="0" fontId="3" fillId="0" borderId="5" xfId="0" applyFont="1" applyBorder="1" applyAlignment="1">
      <alignment horizontal="center" vertical="top" wrapText="1"/>
    </xf>
    <xf numFmtId="0" fontId="0" fillId="0" borderId="46" xfId="0" applyBorder="1"/>
    <xf numFmtId="41" fontId="25" fillId="0" borderId="47" xfId="0" applyNumberFormat="1" applyFont="1" applyBorder="1"/>
    <xf numFmtId="41" fontId="26" fillId="0" borderId="47" xfId="0" applyNumberFormat="1" applyFont="1" applyBorder="1"/>
    <xf numFmtId="41" fontId="25" fillId="0" borderId="48" xfId="0" applyNumberFormat="1" applyFont="1" applyBorder="1"/>
    <xf numFmtId="166" fontId="26" fillId="0" borderId="47" xfId="0" applyNumberFormat="1" applyFont="1" applyBorder="1"/>
    <xf numFmtId="164" fontId="25" fillId="0" borderId="47" xfId="4" applyNumberFormat="1" applyFont="1" applyBorder="1"/>
    <xf numFmtId="166" fontId="26" fillId="0" borderId="47" xfId="1" applyNumberFormat="1" applyFont="1" applyBorder="1"/>
    <xf numFmtId="41" fontId="26" fillId="0" borderId="48" xfId="0" applyNumberFormat="1" applyFont="1" applyBorder="1"/>
    <xf numFmtId="164" fontId="25" fillId="0" borderId="47" xfId="1" applyNumberFormat="1" applyFont="1" applyBorder="1"/>
    <xf numFmtId="166" fontId="25" fillId="0" borderId="47" xfId="4" applyNumberFormat="1" applyFont="1" applyBorder="1"/>
    <xf numFmtId="41" fontId="26" fillId="0" borderId="47" xfId="4" applyNumberFormat="1" applyFont="1" applyBorder="1"/>
    <xf numFmtId="0" fontId="3" fillId="0" borderId="49" xfId="0" applyFont="1" applyBorder="1" applyAlignment="1">
      <alignment horizontal="center" vertical="top" wrapText="1"/>
    </xf>
    <xf numFmtId="0" fontId="0" fillId="0" borderId="50" xfId="0" applyBorder="1"/>
    <xf numFmtId="41" fontId="25" fillId="0" borderId="50" xfId="0" applyNumberFormat="1" applyFont="1" applyBorder="1"/>
    <xf numFmtId="41" fontId="26" fillId="0" borderId="50" xfId="0" applyNumberFormat="1" applyFont="1" applyBorder="1"/>
    <xf numFmtId="41" fontId="25" fillId="0" borderId="51" xfId="0" applyNumberFormat="1" applyFont="1" applyBorder="1"/>
    <xf numFmtId="166" fontId="26" fillId="0" borderId="50" xfId="0" applyNumberFormat="1" applyFont="1" applyBorder="1"/>
    <xf numFmtId="164" fontId="25" fillId="0" borderId="50" xfId="4" applyNumberFormat="1" applyFont="1" applyBorder="1"/>
    <xf numFmtId="41" fontId="26" fillId="0" borderId="51" xfId="0" applyNumberFormat="1" applyFont="1" applyBorder="1"/>
    <xf numFmtId="164" fontId="25" fillId="0" borderId="50" xfId="1" applyNumberFormat="1" applyFont="1" applyBorder="1"/>
    <xf numFmtId="166" fontId="25" fillId="0" borderId="50" xfId="4" applyNumberFormat="1" applyFont="1" applyBorder="1"/>
    <xf numFmtId="41" fontId="26" fillId="0" borderId="50" xfId="4" applyNumberFormat="1" applyFont="1" applyBorder="1"/>
    <xf numFmtId="0" fontId="26" fillId="0" borderId="0" xfId="0" applyFont="1" applyAlignment="1">
      <alignment horizontal="left" wrapText="1"/>
    </xf>
    <xf numFmtId="0" fontId="25" fillId="0" borderId="0" xfId="0" applyFont="1" applyAlignment="1">
      <alignment horizontal="left" wrapText="1" indent="1"/>
    </xf>
    <xf numFmtId="0" fontId="25" fillId="0" borderId="0" xfId="0" applyFont="1" applyAlignment="1">
      <alignment horizontal="left" wrapText="1" indent="2"/>
    </xf>
    <xf numFmtId="0" fontId="26" fillId="0" borderId="0" xfId="0" applyFont="1" applyAlignment="1">
      <alignment horizontal="left" indent="1"/>
    </xf>
    <xf numFmtId="0" fontId="25" fillId="0" borderId="15" xfId="0" applyFont="1" applyBorder="1" applyAlignment="1">
      <alignment horizontal="left" wrapText="1" indent="2"/>
    </xf>
    <xf numFmtId="0" fontId="25" fillId="0" borderId="0" xfId="0" applyFont="1" applyAlignment="1">
      <alignment horizontal="left"/>
    </xf>
    <xf numFmtId="0" fontId="26" fillId="0" borderId="0" xfId="0" applyFont="1"/>
    <xf numFmtId="0" fontId="25" fillId="0" borderId="0" xfId="0" applyFont="1" applyAlignment="1">
      <alignment horizontal="left" indent="1"/>
    </xf>
    <xf numFmtId="0" fontId="25"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6"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6" fillId="0" borderId="0" xfId="0" applyFont="1" applyFill="1" applyAlignment="1">
      <alignment horizontal="left" wrapText="1" indent="1"/>
    </xf>
    <xf numFmtId="0" fontId="25" fillId="0" borderId="0" xfId="0" applyFont="1" applyFill="1" applyAlignment="1">
      <alignment wrapText="1"/>
    </xf>
    <xf numFmtId="41" fontId="26" fillId="0" borderId="18" xfId="0" applyNumberFormat="1" applyFont="1" applyFill="1" applyBorder="1"/>
    <xf numFmtId="41" fontId="26" fillId="0" borderId="19" xfId="0" applyNumberFormat="1" applyFont="1" applyFill="1" applyBorder="1"/>
    <xf numFmtId="41" fontId="26" fillId="0" borderId="56" xfId="0" applyNumberFormat="1" applyFont="1" applyFill="1" applyBorder="1"/>
    <xf numFmtId="41" fontId="26" fillId="0" borderId="15" xfId="0" applyNumberFormat="1" applyFont="1" applyFill="1" applyBorder="1"/>
    <xf numFmtId="41" fontId="26" fillId="0" borderId="58" xfId="0" applyNumberFormat="1" applyFont="1" applyFill="1" applyBorder="1"/>
    <xf numFmtId="41" fontId="25"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3" fillId="0" borderId="33" xfId="0" applyFont="1" applyBorder="1" applyAlignment="1">
      <alignment horizontal="center"/>
    </xf>
    <xf numFmtId="166" fontId="0" fillId="0" borderId="0" xfId="0" applyNumberFormat="1" applyFont="1" applyBorder="1" applyAlignment="1">
      <alignment horizontal="right"/>
    </xf>
    <xf numFmtId="166" fontId="22" fillId="0" borderId="0" xfId="0" applyNumberFormat="1" applyFont="1" applyBorder="1" applyAlignment="1">
      <alignment horizontal="right"/>
    </xf>
    <xf numFmtId="37" fontId="0" fillId="0" borderId="0" xfId="0" applyNumberFormat="1" applyFont="1" applyBorder="1" applyAlignment="1">
      <alignment horizontal="right" wrapText="1"/>
    </xf>
    <xf numFmtId="41" fontId="26" fillId="0" borderId="0" xfId="0" applyNumberFormat="1" applyFont="1" applyFill="1" applyBorder="1"/>
    <xf numFmtId="41" fontId="26"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1" fillId="0" borderId="2" xfId="0" applyFont="1" applyFill="1" applyBorder="1" applyAlignment="1">
      <alignment vertical="distributed" wrapText="1"/>
    </xf>
    <xf numFmtId="0" fontId="11"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5" fillId="0" borderId="59" xfId="0" applyNumberFormat="1" applyFont="1" applyBorder="1"/>
    <xf numFmtId="41" fontId="26" fillId="0" borderId="59" xfId="0" applyNumberFormat="1" applyFont="1" applyBorder="1"/>
    <xf numFmtId="41" fontId="25" fillId="0" borderId="61" xfId="0" applyNumberFormat="1" applyFont="1" applyBorder="1"/>
    <xf numFmtId="166" fontId="26" fillId="0" borderId="59" xfId="0" applyNumberFormat="1" applyFont="1" applyBorder="1"/>
    <xf numFmtId="164" fontId="25" fillId="0" borderId="59" xfId="4" applyNumberFormat="1" applyFont="1" applyBorder="1"/>
    <xf numFmtId="166" fontId="26" fillId="0" borderId="59" xfId="1" applyNumberFormat="1" applyFont="1" applyBorder="1"/>
    <xf numFmtId="41" fontId="26" fillId="0" borderId="61" xfId="0" applyNumberFormat="1" applyFont="1" applyBorder="1"/>
    <xf numFmtId="164" fontId="25" fillId="0" borderId="59" xfId="1" applyNumberFormat="1" applyFont="1" applyBorder="1"/>
    <xf numFmtId="166" fontId="25" fillId="0" borderId="59" xfId="4" applyNumberFormat="1" applyFont="1" applyBorder="1"/>
    <xf numFmtId="41" fontId="26" fillId="0" borderId="59" xfId="4" applyNumberFormat="1" applyFont="1" applyBorder="1"/>
    <xf numFmtId="41" fontId="26" fillId="0" borderId="55" xfId="0" applyNumberFormat="1" applyFont="1" applyFill="1" applyBorder="1"/>
    <xf numFmtId="0" fontId="0" fillId="0" borderId="63" xfId="0" applyBorder="1"/>
    <xf numFmtId="0" fontId="3" fillId="0" borderId="64" xfId="0" applyFont="1" applyBorder="1" applyAlignment="1">
      <alignment horizontal="center" vertical="top" wrapText="1"/>
    </xf>
    <xf numFmtId="0" fontId="3" fillId="0" borderId="65" xfId="0" applyFont="1" applyBorder="1" applyAlignment="1">
      <alignment horizontal="center" vertical="top" wrapText="1"/>
    </xf>
    <xf numFmtId="0" fontId="0" fillId="0" borderId="54" xfId="0" applyFont="1" applyBorder="1" applyAlignment="1">
      <alignment horizontal="right" vertical="top" wrapText="1"/>
    </xf>
    <xf numFmtId="41" fontId="3"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3"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3" fillId="0" borderId="67" xfId="0" applyFont="1" applyBorder="1" applyAlignment="1">
      <alignment horizontal="center" vertical="top" wrapText="1"/>
    </xf>
    <xf numFmtId="0" fontId="0" fillId="0" borderId="47" xfId="0" applyFont="1" applyBorder="1" applyAlignment="1">
      <alignment horizontal="right" vertical="top" wrapText="1"/>
    </xf>
    <xf numFmtId="41" fontId="3"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3"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6" fillId="0" borderId="59" xfId="0" applyNumberFormat="1" applyFont="1" applyBorder="1" applyAlignment="1">
      <alignment horizontal="right"/>
    </xf>
    <xf numFmtId="41" fontId="26"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3" fillId="0" borderId="32" xfId="0" applyFont="1" applyBorder="1" applyAlignment="1">
      <alignment horizontal="center" vertical="top" wrapText="1"/>
    </xf>
    <xf numFmtId="0" fontId="3"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5"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5" fillId="0" borderId="2" xfId="0" applyNumberFormat="1" applyFont="1" applyBorder="1"/>
    <xf numFmtId="41" fontId="26" fillId="0" borderId="2" xfId="0" applyNumberFormat="1" applyFont="1" applyBorder="1"/>
    <xf numFmtId="41" fontId="25" fillId="0" borderId="68" xfId="0" applyNumberFormat="1" applyFont="1" applyBorder="1"/>
    <xf numFmtId="41" fontId="26" fillId="0" borderId="68" xfId="0" applyNumberFormat="1" applyFont="1" applyBorder="1"/>
    <xf numFmtId="166" fontId="26" fillId="0" borderId="2" xfId="0" applyNumberFormat="1" applyFont="1" applyBorder="1"/>
    <xf numFmtId="0" fontId="0" fillId="0" borderId="69" xfId="0" applyBorder="1"/>
    <xf numFmtId="164" fontId="25" fillId="0" borderId="2" xfId="4" applyNumberFormat="1" applyFont="1" applyBorder="1"/>
    <xf numFmtId="166" fontId="26" fillId="0" borderId="2" xfId="1" applyNumberFormat="1" applyFont="1" applyBorder="1"/>
    <xf numFmtId="164" fontId="25" fillId="0" borderId="2" xfId="1" applyNumberFormat="1" applyFont="1" applyBorder="1"/>
    <xf numFmtId="166" fontId="25" fillId="0" borderId="2" xfId="4" applyNumberFormat="1" applyFont="1" applyBorder="1"/>
    <xf numFmtId="41" fontId="26" fillId="0" borderId="2" xfId="4" applyNumberFormat="1" applyFont="1" applyBorder="1"/>
    <xf numFmtId="41" fontId="26"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3" fillId="0" borderId="74" xfId="0" applyNumberFormat="1" applyFont="1" applyBorder="1" applyAlignment="1"/>
    <xf numFmtId="41" fontId="3" fillId="0" borderId="75" xfId="0" applyNumberFormat="1" applyFont="1" applyBorder="1" applyAlignment="1"/>
    <xf numFmtId="41" fontId="3" fillId="0" borderId="76" xfId="0" applyNumberFormat="1" applyFont="1" applyBorder="1" applyAlignment="1"/>
    <xf numFmtId="41" fontId="3" fillId="0" borderId="77" xfId="0" applyNumberFormat="1" applyFont="1" applyBorder="1" applyAlignment="1"/>
    <xf numFmtId="41" fontId="3" fillId="0" borderId="78" xfId="0" applyNumberFormat="1" applyFont="1" applyBorder="1" applyAlignment="1"/>
    <xf numFmtId="41" fontId="22" fillId="0" borderId="4" xfId="0" applyNumberFormat="1" applyFont="1" applyBorder="1"/>
    <xf numFmtId="41" fontId="22"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3"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2" fillId="0" borderId="2" xfId="0" applyNumberFormat="1" applyFont="1" applyBorder="1" applyAlignment="1">
      <alignment wrapText="1"/>
    </xf>
    <xf numFmtId="37" fontId="3" fillId="0" borderId="2" xfId="0" applyNumberFormat="1" applyFont="1" applyBorder="1" applyAlignment="1"/>
    <xf numFmtId="37" fontId="4"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4" fillId="0" borderId="28" xfId="0" applyNumberFormat="1" applyFont="1" applyBorder="1" applyAlignment="1">
      <alignment horizontal="right"/>
    </xf>
    <xf numFmtId="41" fontId="22"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6" fillId="0" borderId="0" xfId="0" applyFont="1" applyFill="1"/>
    <xf numFmtId="0" fontId="0" fillId="0" borderId="69" xfId="0" applyFont="1" applyBorder="1" applyAlignment="1">
      <alignment horizontal="left" vertical="top" wrapText="1"/>
    </xf>
    <xf numFmtId="0" fontId="22" fillId="0" borderId="2" xfId="0" applyFont="1" applyFill="1" applyBorder="1" applyAlignment="1"/>
    <xf numFmtId="0" fontId="22" fillId="0" borderId="2" xfId="0" applyFont="1" applyFill="1" applyBorder="1" applyAlignment="1">
      <alignment horizontal="left"/>
    </xf>
    <xf numFmtId="41" fontId="22" fillId="0" borderId="18" xfId="0" applyNumberFormat="1" applyFont="1" applyBorder="1"/>
    <xf numFmtId="0" fontId="0" fillId="0" borderId="69" xfId="0" applyFont="1" applyBorder="1" applyAlignment="1">
      <alignment horizontal="right" vertical="top" wrapText="1"/>
    </xf>
    <xf numFmtId="0" fontId="22" fillId="0" borderId="4" xfId="0" applyFont="1" applyFill="1" applyBorder="1" applyAlignment="1">
      <alignment horizontal="left"/>
    </xf>
    <xf numFmtId="9" fontId="22" fillId="0" borderId="22" xfId="0" applyNumberFormat="1" applyFont="1" applyBorder="1"/>
    <xf numFmtId="9" fontId="22"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2" fillId="0" borderId="28" xfId="0" applyNumberFormat="1" applyFont="1" applyBorder="1"/>
    <xf numFmtId="9" fontId="22" fillId="0" borderId="34" xfId="0" applyNumberFormat="1" applyFont="1" applyBorder="1"/>
    <xf numFmtId="41" fontId="0" fillId="0" borderId="7" xfId="0" applyNumberFormat="1" applyBorder="1"/>
    <xf numFmtId="41" fontId="22" fillId="0" borderId="7" xfId="0" applyNumberFormat="1" applyFont="1" applyBorder="1"/>
    <xf numFmtId="9" fontId="22"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2" fillId="0" borderId="11" xfId="0" applyNumberFormat="1" applyFont="1" applyBorder="1"/>
    <xf numFmtId="9" fontId="22" fillId="0" borderId="12" xfId="0" applyNumberFormat="1" applyFont="1" applyBorder="1"/>
    <xf numFmtId="37" fontId="3"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2" fillId="0" borderId="18" xfId="0" applyNumberFormat="1" applyFont="1" applyBorder="1" applyAlignment="1">
      <alignment horizontal="right" vertical="top"/>
    </xf>
    <xf numFmtId="37" fontId="3" fillId="0" borderId="18" xfId="0" applyNumberFormat="1" applyFont="1" applyBorder="1" applyAlignment="1">
      <alignment horizontal="right"/>
    </xf>
    <xf numFmtId="37" fontId="0" fillId="0" borderId="11" xfId="0" applyNumberFormat="1" applyBorder="1" applyAlignment="1">
      <alignment horizontal="right"/>
    </xf>
    <xf numFmtId="37" fontId="22"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4"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2"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2" fillId="0" borderId="28" xfId="0" applyNumberFormat="1" applyFont="1" applyBorder="1" applyAlignment="1"/>
    <xf numFmtId="37" fontId="22" fillId="0" borderId="7" xfId="0" applyNumberFormat="1" applyFont="1" applyBorder="1" applyAlignment="1"/>
    <xf numFmtId="37" fontId="22" fillId="0" borderId="2" xfId="0" applyNumberFormat="1" applyFont="1" applyBorder="1" applyAlignment="1"/>
    <xf numFmtId="37" fontId="22" fillId="0" borderId="1" xfId="0" applyNumberFormat="1" applyFont="1" applyBorder="1" applyAlignment="1"/>
    <xf numFmtId="37" fontId="22" fillId="0" borderId="11" xfId="0" applyNumberFormat="1" applyFont="1" applyBorder="1" applyAlignment="1"/>
    <xf numFmtId="37" fontId="22"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3" fillId="0" borderId="1" xfId="0" applyNumberFormat="1" applyFont="1" applyBorder="1" applyAlignment="1">
      <alignment horizontal="right"/>
    </xf>
    <xf numFmtId="37" fontId="3" fillId="0" borderId="7" xfId="0" applyNumberFormat="1" applyFont="1" applyBorder="1" applyAlignment="1">
      <alignment horizontal="right"/>
    </xf>
    <xf numFmtId="37" fontId="3" fillId="0" borderId="11" xfId="0" applyNumberFormat="1" applyFont="1" applyBorder="1" applyAlignment="1">
      <alignment horizontal="right"/>
    </xf>
    <xf numFmtId="44" fontId="0" fillId="0" borderId="0" xfId="0" applyNumberFormat="1" applyFont="1" applyBorder="1" applyAlignment="1">
      <alignment horizontal="right"/>
    </xf>
    <xf numFmtId="44" fontId="3" fillId="0" borderId="1" xfId="0" applyNumberFormat="1" applyFont="1" applyBorder="1" applyAlignment="1">
      <alignment horizontal="right"/>
    </xf>
    <xf numFmtId="37" fontId="4"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4" fillId="0" borderId="1" xfId="0" applyNumberFormat="1" applyFont="1" applyBorder="1" applyAlignment="1">
      <alignment horizontal="right" vertical="top"/>
    </xf>
    <xf numFmtId="44" fontId="4" fillId="0" borderId="7" xfId="0" applyNumberFormat="1" applyFont="1" applyBorder="1" applyAlignment="1">
      <alignment horizontal="right" vertical="top"/>
    </xf>
    <xf numFmtId="44" fontId="0" fillId="0" borderId="11" xfId="0" applyNumberFormat="1" applyBorder="1" applyAlignment="1">
      <alignment horizontal="right"/>
    </xf>
    <xf numFmtId="44" fontId="4"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3" fillId="0" borderId="1" xfId="0" applyNumberFormat="1" applyFont="1" applyBorder="1" applyAlignment="1">
      <alignment horizontal="right" vertical="top"/>
    </xf>
    <xf numFmtId="37" fontId="3" fillId="0" borderId="7" xfId="0" applyNumberFormat="1" applyFont="1" applyBorder="1" applyAlignment="1">
      <alignment horizontal="right" vertical="top"/>
    </xf>
    <xf numFmtId="37" fontId="3"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4"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4"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2" fillId="0" borderId="28" xfId="0" applyNumberFormat="1" applyFont="1" applyBorder="1" applyAlignment="1">
      <alignment horizontal="right"/>
    </xf>
    <xf numFmtId="44" fontId="3" fillId="0" borderId="7" xfId="0" applyNumberFormat="1" applyFont="1" applyBorder="1" applyAlignment="1">
      <alignment horizontal="right"/>
    </xf>
    <xf numFmtId="44" fontId="3" fillId="0" borderId="18" xfId="0" applyNumberFormat="1" applyFont="1" applyBorder="1" applyAlignment="1">
      <alignment horizontal="right"/>
    </xf>
    <xf numFmtId="44" fontId="0" fillId="0" borderId="11" xfId="0" applyNumberFormat="1" applyFont="1" applyBorder="1" applyAlignment="1">
      <alignment horizontal="right"/>
    </xf>
    <xf numFmtId="0" fontId="20" fillId="0" borderId="0" xfId="0" applyFont="1"/>
    <xf numFmtId="0" fontId="19"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2" fillId="0" borderId="0" xfId="0" applyNumberFormat="1" applyFont="1" applyFill="1" applyBorder="1" applyAlignment="1">
      <alignment wrapText="1"/>
    </xf>
    <xf numFmtId="37" fontId="3" fillId="0" borderId="7" xfId="0" applyNumberFormat="1" applyFont="1" applyFill="1" applyBorder="1" applyAlignment="1">
      <alignment horizontal="right" wrapText="1"/>
    </xf>
    <xf numFmtId="41" fontId="26" fillId="0" borderId="0" xfId="0" applyNumberFormat="1" applyFont="1" applyFill="1" applyBorder="1" applyAlignment="1">
      <alignment horizontal="right"/>
    </xf>
    <xf numFmtId="37" fontId="22" fillId="0" borderId="7" xfId="0" applyNumberFormat="1" applyFont="1" applyFill="1" applyBorder="1" applyAlignment="1">
      <alignment wrapText="1"/>
    </xf>
    <xf numFmtId="41" fontId="0" fillId="0" borderId="7" xfId="0" applyNumberFormat="1" applyFill="1" applyBorder="1"/>
    <xf numFmtId="41" fontId="22" fillId="0" borderId="7" xfId="0" applyNumberFormat="1" applyFont="1" applyFill="1" applyBorder="1"/>
    <xf numFmtId="0" fontId="28" fillId="0" borderId="0" xfId="0" applyFont="1" applyFill="1" applyBorder="1" applyAlignment="1">
      <alignment horizontal="left" vertical="top" wrapText="1"/>
    </xf>
    <xf numFmtId="0" fontId="3" fillId="0" borderId="10" xfId="0" applyFont="1" applyBorder="1" applyAlignment="1">
      <alignment horizontal="center"/>
    </xf>
    <xf numFmtId="37" fontId="0" fillId="0" borderId="11" xfId="0" applyNumberFormat="1" applyBorder="1" applyAlignment="1"/>
    <xf numFmtId="37" fontId="3" fillId="0" borderId="84" xfId="0" applyNumberFormat="1" applyFont="1" applyBorder="1" applyAlignment="1"/>
    <xf numFmtId="41" fontId="25" fillId="0" borderId="85" xfId="0" applyNumberFormat="1" applyFont="1" applyBorder="1"/>
    <xf numFmtId="164" fontId="25" fillId="0" borderId="86" xfId="4" applyNumberFormat="1" applyFont="1" applyBorder="1"/>
    <xf numFmtId="166" fontId="26" fillId="0" borderId="86" xfId="1" applyNumberFormat="1" applyFont="1" applyBorder="1"/>
    <xf numFmtId="166" fontId="26" fillId="0" borderId="86" xfId="0" applyNumberFormat="1" applyFont="1" applyBorder="1"/>
    <xf numFmtId="41" fontId="26" fillId="0" borderId="85" xfId="0" applyNumberFormat="1" applyFont="1" applyBorder="1"/>
    <xf numFmtId="164" fontId="25" fillId="0" borderId="86" xfId="1" applyNumberFormat="1" applyFont="1" applyBorder="1"/>
    <xf numFmtId="41" fontId="26" fillId="0" borderId="86" xfId="0" applyNumberFormat="1" applyFont="1" applyBorder="1" applyAlignment="1">
      <alignment horizontal="right"/>
    </xf>
    <xf numFmtId="0" fontId="3" fillId="0" borderId="6" xfId="0" applyFont="1" applyFill="1" applyBorder="1" applyAlignment="1">
      <alignment horizontal="center" vertical="top" wrapText="1"/>
    </xf>
    <xf numFmtId="37" fontId="25" fillId="0" borderId="2" xfId="0" applyNumberFormat="1" applyFont="1" applyBorder="1"/>
    <xf numFmtId="37" fontId="26" fillId="0" borderId="2" xfId="0" applyNumberFormat="1" applyFont="1" applyBorder="1"/>
    <xf numFmtId="37" fontId="26" fillId="0" borderId="68" xfId="0" applyNumberFormat="1" applyFont="1" applyBorder="1"/>
    <xf numFmtId="37" fontId="26" fillId="0" borderId="14" xfId="0" applyNumberFormat="1" applyFont="1" applyFill="1" applyBorder="1"/>
    <xf numFmtId="37" fontId="25" fillId="0" borderId="68" xfId="0" applyNumberFormat="1" applyFont="1" applyBorder="1"/>
    <xf numFmtId="164" fontId="25" fillId="0" borderId="2" xfId="0" applyNumberFormat="1" applyFont="1" applyBorder="1"/>
    <xf numFmtId="37" fontId="25" fillId="0" borderId="87" xfId="0" applyNumberFormat="1" applyFont="1" applyBorder="1"/>
    <xf numFmtId="41" fontId="26" fillId="0" borderId="14" xfId="0" applyNumberFormat="1" applyFont="1" applyBorder="1"/>
    <xf numFmtId="41" fontId="0" fillId="0" borderId="20" xfId="0" applyNumberFormat="1" applyBorder="1" applyAlignment="1">
      <alignment horizontal="right"/>
    </xf>
    <xf numFmtId="41" fontId="26"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19" fillId="0" borderId="59" xfId="0" applyNumberFormat="1" applyFont="1" applyFill="1" applyBorder="1"/>
    <xf numFmtId="41" fontId="19" fillId="0" borderId="18" xfId="0" applyNumberFormat="1" applyFont="1" applyFill="1" applyBorder="1" applyAlignment="1">
      <alignment horizontal="right"/>
    </xf>
    <xf numFmtId="41" fontId="26" fillId="0" borderId="18" xfId="0" applyNumberFormat="1" applyFont="1" applyFill="1" applyBorder="1" applyAlignment="1">
      <alignment horizontal="right"/>
    </xf>
    <xf numFmtId="0" fontId="3"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3"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3" fillId="0" borderId="88" xfId="0" applyNumberFormat="1" applyFont="1" applyBorder="1" applyAlignment="1">
      <alignment horizontal="right" vertical="top" wrapText="1"/>
    </xf>
    <xf numFmtId="37" fontId="26" fillId="0" borderId="2" xfId="0" applyNumberFormat="1" applyFont="1" applyFill="1" applyBorder="1"/>
    <xf numFmtId="41" fontId="26" fillId="0" borderId="14" xfId="0" applyNumberFormat="1" applyFont="1" applyFill="1" applyBorder="1"/>
    <xf numFmtId="41" fontId="26" fillId="0" borderId="61" xfId="0" applyNumberFormat="1" applyFont="1" applyFill="1" applyBorder="1"/>
    <xf numFmtId="41" fontId="26" fillId="0" borderId="45" xfId="0" applyNumberFormat="1" applyFont="1" applyFill="1" applyBorder="1"/>
    <xf numFmtId="41" fontId="26"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4"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2" fillId="0" borderId="47" xfId="0" applyNumberFormat="1" applyFont="1" applyBorder="1" applyAlignment="1">
      <alignment wrapText="1"/>
    </xf>
    <xf numFmtId="41" fontId="22" fillId="0" borderId="47" xfId="0" applyNumberFormat="1" applyFont="1" applyBorder="1"/>
    <xf numFmtId="9" fontId="22" fillId="0" borderId="52" xfId="0" applyNumberFormat="1" applyFont="1" applyBorder="1"/>
    <xf numFmtId="0" fontId="0" fillId="0" borderId="37" xfId="0" applyFont="1" applyBorder="1" applyAlignment="1">
      <alignment horizontal="right" vertical="top" wrapText="1"/>
    </xf>
    <xf numFmtId="37" fontId="3"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3" fillId="0" borderId="37" xfId="0" applyNumberFormat="1" applyFont="1" applyBorder="1" applyAlignment="1">
      <alignment wrapText="1"/>
    </xf>
    <xf numFmtId="37" fontId="3"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3" fillId="0" borderId="6" xfId="0" applyFont="1" applyBorder="1" applyAlignment="1">
      <alignment horizontal="center" vertical="top" wrapText="1"/>
    </xf>
    <xf numFmtId="0" fontId="3"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3"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2"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4" fillId="0" borderId="37" xfId="0" applyNumberFormat="1" applyFont="1" applyBorder="1" applyAlignment="1">
      <alignment horizontal="right" vertical="top" wrapText="1"/>
    </xf>
    <xf numFmtId="44" fontId="3"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2" fillId="0" borderId="54" xfId="0" applyNumberFormat="1" applyFont="1" applyBorder="1" applyAlignment="1">
      <alignment wrapText="1"/>
    </xf>
    <xf numFmtId="41" fontId="22" fillId="0" borderId="54" xfId="0" applyNumberFormat="1" applyFont="1" applyBorder="1"/>
    <xf numFmtId="9" fontId="22"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4" fillId="0" borderId="2" xfId="0" applyNumberFormat="1" applyFont="1" applyBorder="1" applyAlignment="1"/>
    <xf numFmtId="41" fontId="22"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3" fillId="0" borderId="41" xfId="0" applyFont="1" applyBorder="1" applyAlignment="1">
      <alignment horizontal="center"/>
    </xf>
    <xf numFmtId="37" fontId="3"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3"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4" fillId="0" borderId="39" xfId="0" applyNumberFormat="1" applyFont="1" applyBorder="1" applyAlignment="1">
      <alignment horizontal="right" vertical="top" wrapText="1"/>
    </xf>
    <xf numFmtId="44" fontId="3" fillId="0" borderId="0" xfId="0" applyNumberFormat="1" applyFont="1" applyBorder="1" applyAlignment="1">
      <alignment horizontal="right"/>
    </xf>
    <xf numFmtId="37" fontId="22"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3"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3"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2"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3"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3" fillId="0" borderId="74" xfId="0" applyNumberFormat="1" applyFont="1" applyBorder="1" applyAlignment="1"/>
    <xf numFmtId="37" fontId="0" fillId="0" borderId="79" xfId="0" applyNumberFormat="1" applyFont="1" applyBorder="1" applyAlignment="1">
      <alignment horizontal="right" vertical="top" wrapText="1"/>
    </xf>
    <xf numFmtId="37" fontId="3"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3"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3" fillId="0" borderId="53" xfId="0" applyNumberFormat="1" applyFont="1" applyBorder="1" applyAlignment="1">
      <alignment horizontal="right" vertical="top" wrapText="1"/>
    </xf>
    <xf numFmtId="41" fontId="22" fillId="0" borderId="50" xfId="0" applyNumberFormat="1" applyFont="1" applyBorder="1"/>
    <xf numFmtId="9" fontId="22" fillId="0" borderId="53" xfId="0" applyNumberFormat="1" applyFont="1" applyBorder="1"/>
    <xf numFmtId="0" fontId="26" fillId="0" borderId="0" xfId="0" applyFont="1" applyFill="1" applyAlignment="1">
      <alignment horizontal="left"/>
    </xf>
    <xf numFmtId="0" fontId="3"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4"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4"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6" fillId="0" borderId="56" xfId="0" applyNumberFormat="1" applyFont="1" applyBorder="1" applyAlignment="1">
      <alignment horizontal="right"/>
    </xf>
    <xf numFmtId="0" fontId="3" fillId="0" borderId="31" xfId="0" applyFont="1" applyFill="1" applyBorder="1" applyAlignment="1">
      <alignment horizontal="center" vertical="top" wrapText="1"/>
    </xf>
    <xf numFmtId="0" fontId="6"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4" fillId="0" borderId="1" xfId="0" applyNumberFormat="1" applyFont="1" applyBorder="1" applyAlignment="1">
      <alignment horizontal="right" wrapText="1"/>
    </xf>
    <xf numFmtId="0" fontId="11"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6" fillId="0" borderId="0" xfId="0" applyFont="1" applyFill="1" applyAlignment="1">
      <alignment horizontal="left" wrapText="1" indent="2"/>
    </xf>
    <xf numFmtId="0" fontId="26" fillId="0" borderId="0" xfId="0" applyFont="1" applyFill="1" applyAlignment="1">
      <alignment wrapText="1"/>
    </xf>
    <xf numFmtId="41" fontId="27" fillId="0" borderId="0" xfId="0" applyNumberFormat="1" applyFont="1" applyAlignment="1"/>
    <xf numFmtId="0" fontId="14"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3"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6"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6" fillId="0" borderId="50" xfId="0" applyNumberFormat="1" applyFont="1" applyFill="1" applyBorder="1"/>
    <xf numFmtId="41" fontId="26" fillId="0" borderId="47" xfId="0" applyNumberFormat="1" applyFont="1" applyFill="1" applyBorder="1"/>
    <xf numFmtId="41" fontId="26" fillId="0" borderId="1" xfId="0" applyNumberFormat="1" applyFont="1" applyFill="1" applyBorder="1"/>
    <xf numFmtId="41" fontId="26" fillId="0" borderId="0" xfId="0" applyNumberFormat="1" applyFont="1" applyFill="1"/>
    <xf numFmtId="41" fontId="26" fillId="0" borderId="15" xfId="0" applyNumberFormat="1" applyFont="1" applyFill="1" applyBorder="1" applyAlignment="1">
      <alignment horizontal="right"/>
    </xf>
    <xf numFmtId="41" fontId="26" fillId="0" borderId="55" xfId="0" applyNumberFormat="1" applyFont="1" applyFill="1" applyBorder="1" applyAlignment="1">
      <alignment horizontal="right"/>
    </xf>
    <xf numFmtId="41" fontId="26" fillId="0" borderId="20" xfId="0" applyNumberFormat="1" applyFont="1" applyFill="1" applyBorder="1" applyAlignment="1">
      <alignment horizontal="right"/>
    </xf>
    <xf numFmtId="41" fontId="26" fillId="0" borderId="44" xfId="0" applyNumberFormat="1" applyFont="1" applyFill="1" applyBorder="1"/>
    <xf numFmtId="41" fontId="26" fillId="0" borderId="48" xfId="0" applyNumberFormat="1" applyFont="1" applyFill="1" applyBorder="1"/>
    <xf numFmtId="41" fontId="26" fillId="0" borderId="43" xfId="0" applyNumberFormat="1" applyFont="1" applyFill="1" applyBorder="1"/>
    <xf numFmtId="41" fontId="26" fillId="0" borderId="51" xfId="0" applyNumberFormat="1" applyFont="1" applyFill="1" applyBorder="1"/>
    <xf numFmtId="0" fontId="11" fillId="0" borderId="2" xfId="0" applyFont="1" applyFill="1" applyBorder="1" applyAlignment="1">
      <alignment wrapText="1"/>
    </xf>
    <xf numFmtId="0" fontId="10" fillId="0" borderId="2" xfId="0" applyFont="1" applyFill="1" applyBorder="1" applyAlignment="1">
      <alignment wrapText="1"/>
    </xf>
    <xf numFmtId="0" fontId="19" fillId="0" borderId="2" xfId="0" applyFont="1" applyFill="1" applyBorder="1" applyAlignment="1">
      <alignment vertical="distributed" wrapText="1"/>
    </xf>
    <xf numFmtId="0" fontId="11" fillId="0" borderId="0" xfId="0" applyFont="1" applyFill="1" applyBorder="1" applyAlignment="1">
      <alignment horizontal="left" wrapText="1"/>
    </xf>
    <xf numFmtId="0" fontId="17" fillId="0" borderId="0" xfId="0" applyFont="1" applyFill="1" applyBorder="1"/>
    <xf numFmtId="0" fontId="10" fillId="0" borderId="1" xfId="0" applyFont="1" applyFill="1" applyBorder="1" applyAlignment="1">
      <alignment horizontal="left" vertical="top" wrapText="1"/>
    </xf>
    <xf numFmtId="0" fontId="26"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3" fillId="0" borderId="18" xfId="0" applyNumberFormat="1" applyFont="1" applyFill="1" applyBorder="1" applyAlignment="1">
      <alignment horizontal="right" vertical="top" wrapText="1"/>
    </xf>
    <xf numFmtId="37" fontId="3"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3"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3" fillId="0" borderId="12" xfId="0" applyNumberFormat="1" applyFont="1" applyFill="1" applyBorder="1" applyAlignment="1">
      <alignment horizontal="right" vertical="top" wrapText="1"/>
    </xf>
    <xf numFmtId="0" fontId="11" fillId="0" borderId="1" xfId="0" applyFont="1" applyFill="1" applyBorder="1" applyAlignment="1">
      <alignment horizontal="left" wrapText="1"/>
    </xf>
    <xf numFmtId="0" fontId="19" fillId="0" borderId="1" xfId="0" applyFont="1" applyFill="1" applyBorder="1" applyAlignment="1">
      <alignment horizontal="left" wrapText="1"/>
    </xf>
    <xf numFmtId="0" fontId="19" fillId="0" borderId="0" xfId="0" applyFont="1" applyFill="1" applyBorder="1" applyAlignment="1"/>
    <xf numFmtId="0" fontId="19" fillId="0" borderId="0" xfId="0" applyFont="1" applyFill="1" applyBorder="1" applyAlignment="1">
      <alignment horizontal="left"/>
    </xf>
    <xf numFmtId="0" fontId="26" fillId="0" borderId="0" xfId="0" applyFont="1" applyAlignment="1">
      <alignment horizontal="left" vertical="top"/>
    </xf>
    <xf numFmtId="1" fontId="0" fillId="0" borderId="39" xfId="0" applyNumberFormat="1" applyBorder="1" applyAlignment="1">
      <alignment horizontal="right" vertical="top"/>
    </xf>
    <xf numFmtId="0" fontId="11" fillId="0" borderId="0" xfId="0" quotePrefix="1" applyFont="1" applyBorder="1"/>
    <xf numFmtId="41" fontId="26" fillId="0" borderId="0" xfId="0" applyNumberFormat="1" applyFont="1" applyAlignment="1">
      <alignment horizontal="right"/>
    </xf>
    <xf numFmtId="41" fontId="26" fillId="0" borderId="0" xfId="0" quotePrefix="1" applyNumberFormat="1" applyFont="1" applyAlignment="1">
      <alignment horizontal="right"/>
    </xf>
    <xf numFmtId="0" fontId="32" fillId="0" borderId="0" xfId="0" applyFont="1"/>
    <xf numFmtId="41" fontId="32" fillId="0" borderId="0" xfId="0" applyNumberFormat="1" applyFont="1"/>
    <xf numFmtId="41" fontId="32" fillId="0" borderId="0" xfId="0" applyNumberFormat="1" applyFont="1" applyFill="1"/>
    <xf numFmtId="0" fontId="32" fillId="0" borderId="0" xfId="0" applyFont="1" applyFill="1" applyAlignment="1">
      <alignment vertical="center"/>
    </xf>
    <xf numFmtId="0" fontId="11"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1"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37" fontId="25" fillId="0" borderId="18" xfId="0" applyNumberFormat="1" applyFont="1" applyBorder="1"/>
    <xf numFmtId="41" fontId="0" fillId="0" borderId="50" xfId="0" applyNumberFormat="1" applyFont="1" applyFill="1" applyBorder="1" applyAlignment="1">
      <alignment horizontal="right" vertical="top" wrapText="1"/>
    </xf>
    <xf numFmtId="41" fontId="26" fillId="0" borderId="86" xfId="0" applyNumberFormat="1" applyFont="1" applyFill="1" applyBorder="1" applyAlignment="1">
      <alignment horizontal="right"/>
    </xf>
    <xf numFmtId="41" fontId="25" fillId="0" borderId="85" xfId="0" applyNumberFormat="1" applyFont="1" applyFill="1" applyBorder="1"/>
    <xf numFmtId="41" fontId="26" fillId="0" borderId="50" xfId="4" applyNumberFormat="1" applyFont="1" applyFill="1" applyBorder="1"/>
    <xf numFmtId="41" fontId="26" fillId="0" borderId="0" xfId="4" applyNumberFormat="1" applyFont="1" applyFill="1" applyBorder="1"/>
    <xf numFmtId="0" fontId="35" fillId="0" borderId="0" xfId="6" applyFont="1"/>
    <xf numFmtId="0" fontId="26" fillId="0" borderId="0" xfId="6" applyFont="1"/>
    <xf numFmtId="0" fontId="25" fillId="0" borderId="0" xfId="6" applyFont="1"/>
    <xf numFmtId="0" fontId="19" fillId="0" borderId="0" xfId="6" applyFont="1" applyBorder="1"/>
    <xf numFmtId="0" fontId="19" fillId="0" borderId="15" xfId="6" applyFont="1" applyBorder="1" applyAlignment="1">
      <alignment horizontal="center"/>
    </xf>
    <xf numFmtId="0" fontId="19" fillId="0" borderId="93" xfId="6" applyFont="1" applyBorder="1" applyAlignment="1">
      <alignment horizontal="center"/>
    </xf>
    <xf numFmtId="0" fontId="36" fillId="0" borderId="0" xfId="6" applyFont="1" applyBorder="1"/>
    <xf numFmtId="37" fontId="36" fillId="0" borderId="0" xfId="6" applyNumberFormat="1" applyFont="1" applyFill="1" applyBorder="1" applyAlignment="1">
      <alignment horizontal="right"/>
    </xf>
    <xf numFmtId="37" fontId="37" fillId="0" borderId="0" xfId="6" applyNumberFormat="1" applyFont="1" applyFill="1" applyBorder="1" applyAlignment="1">
      <alignment horizontal="right"/>
    </xf>
    <xf numFmtId="37" fontId="19" fillId="0" borderId="0" xfId="6" applyNumberFormat="1" applyFont="1" applyFill="1" applyBorder="1" applyAlignment="1">
      <alignment horizontal="right"/>
    </xf>
    <xf numFmtId="0" fontId="36" fillId="0" borderId="0" xfId="6" applyFont="1" applyFill="1" applyBorder="1"/>
    <xf numFmtId="0" fontId="19" fillId="0" borderId="0" xfId="6" applyFont="1" applyFill="1" applyBorder="1"/>
    <xf numFmtId="0" fontId="26" fillId="0" borderId="0" xfId="6" applyFont="1" applyBorder="1"/>
    <xf numFmtId="37" fontId="26" fillId="0" borderId="0" xfId="6" applyNumberFormat="1" applyFont="1" applyBorder="1" applyAlignment="1">
      <alignment horizontal="right"/>
    </xf>
    <xf numFmtId="37" fontId="26" fillId="0" borderId="0" xfId="6" applyNumberFormat="1" applyFont="1" applyFill="1" applyBorder="1" applyAlignment="1">
      <alignment horizontal="right"/>
    </xf>
    <xf numFmtId="0" fontId="35" fillId="0" borderId="0" xfId="6" applyFont="1" applyBorder="1"/>
    <xf numFmtId="37" fontId="35" fillId="0" borderId="0" xfId="6" applyNumberFormat="1" applyFont="1" applyBorder="1" applyAlignment="1">
      <alignment horizontal="right"/>
    </xf>
    <xf numFmtId="37" fontId="35" fillId="0" borderId="0" xfId="6" applyNumberFormat="1" applyFont="1" applyFill="1" applyBorder="1" applyAlignment="1">
      <alignment horizontal="right"/>
    </xf>
    <xf numFmtId="0" fontId="26" fillId="0" borderId="0" xfId="7" applyFont="1"/>
    <xf numFmtId="0" fontId="25" fillId="0" borderId="0" xfId="7" applyFont="1"/>
    <xf numFmtId="0" fontId="35" fillId="0" borderId="0" xfId="7" applyFont="1"/>
    <xf numFmtId="0" fontId="1" fillId="0" borderId="0" xfId="7"/>
    <xf numFmtId="0" fontId="26" fillId="0" borderId="15" xfId="7" applyFont="1" applyBorder="1" applyAlignment="1">
      <alignment horizontal="center"/>
    </xf>
    <xf numFmtId="0" fontId="26" fillId="0" borderId="15" xfId="7" applyFont="1" applyBorder="1" applyAlignment="1">
      <alignment horizontal="center" vertical="center" wrapText="1"/>
    </xf>
    <xf numFmtId="0" fontId="25" fillId="0" borderId="15" xfId="7" applyFont="1" applyBorder="1" applyAlignment="1">
      <alignment horizontal="center" vertical="center" wrapText="1"/>
    </xf>
    <xf numFmtId="0" fontId="26" fillId="0" borderId="94" xfId="7" applyFont="1" applyBorder="1" applyAlignment="1">
      <alignment horizontal="center" vertical="center" wrapText="1"/>
    </xf>
    <xf numFmtId="0" fontId="26" fillId="0" borderId="0" xfId="7" applyFont="1" applyBorder="1"/>
    <xf numFmtId="0" fontId="26" fillId="0" borderId="93" xfId="7" applyFont="1" applyBorder="1" applyAlignment="1">
      <alignment horizontal="center"/>
    </xf>
    <xf numFmtId="0" fontId="26" fillId="0" borderId="95" xfId="7" applyFont="1" applyBorder="1"/>
    <xf numFmtId="0" fontId="26" fillId="0" borderId="0" xfId="7" applyFont="1" applyBorder="1" applyAlignment="1">
      <alignment horizontal="center"/>
    </xf>
    <xf numFmtId="167" fontId="25" fillId="0" borderId="0" xfId="5" applyNumberFormat="1" applyFont="1" applyAlignment="1">
      <alignment horizontal="center"/>
    </xf>
    <xf numFmtId="167" fontId="26" fillId="0" borderId="0" xfId="5" applyNumberFormat="1" applyFont="1" applyAlignment="1">
      <alignment horizontal="center"/>
    </xf>
    <xf numFmtId="167" fontId="26" fillId="0" borderId="0" xfId="5" applyNumberFormat="1" applyFont="1"/>
    <xf numFmtId="167" fontId="26" fillId="0" borderId="96" xfId="5" applyNumberFormat="1" applyFont="1" applyBorder="1" applyAlignment="1">
      <alignment horizontal="center"/>
    </xf>
    <xf numFmtId="167" fontId="25" fillId="0" borderId="0" xfId="5" applyNumberFormat="1" applyFont="1" applyFill="1" applyBorder="1" applyAlignment="1">
      <alignment horizontal="right"/>
    </xf>
    <xf numFmtId="167" fontId="25" fillId="0" borderId="93" xfId="5" applyNumberFormat="1" applyFont="1" applyBorder="1" applyAlignment="1">
      <alignment horizontal="center"/>
    </xf>
    <xf numFmtId="167" fontId="26" fillId="0" borderId="93" xfId="5" applyNumberFormat="1" applyFont="1" applyBorder="1" applyAlignment="1">
      <alignment horizontal="center"/>
    </xf>
    <xf numFmtId="167" fontId="26" fillId="0" borderId="92" xfId="5" applyNumberFormat="1" applyFont="1" applyBorder="1" applyAlignment="1">
      <alignment horizontal="center"/>
    </xf>
    <xf numFmtId="167" fontId="26" fillId="0" borderId="0" xfId="5" applyNumberFormat="1" applyFont="1" applyFill="1" applyBorder="1" applyAlignment="1">
      <alignment horizontal="right"/>
    </xf>
    <xf numFmtId="164" fontId="25" fillId="0" borderId="0" xfId="4" applyNumberFormat="1" applyFont="1" applyAlignment="1">
      <alignment horizontal="center"/>
    </xf>
    <xf numFmtId="164" fontId="26" fillId="0" borderId="0" xfId="4" applyNumberFormat="1" applyFont="1" applyAlignment="1">
      <alignment horizontal="center"/>
    </xf>
    <xf numFmtId="164" fontId="26" fillId="0" borderId="96" xfId="4" applyNumberFormat="1" applyFont="1" applyBorder="1" applyAlignment="1">
      <alignment horizontal="center"/>
    </xf>
    <xf numFmtId="0" fontId="35" fillId="0" borderId="97" xfId="7" applyFont="1" applyBorder="1"/>
    <xf numFmtId="0" fontId="35" fillId="0" borderId="0" xfId="7" applyFont="1" applyBorder="1"/>
    <xf numFmtId="164" fontId="35" fillId="0" borderId="0" xfId="7" applyNumberFormat="1" applyFont="1"/>
    <xf numFmtId="167" fontId="26" fillId="0" borderId="15" xfId="5" applyNumberFormat="1" applyFont="1" applyFill="1" applyBorder="1" applyAlignment="1">
      <alignment horizontal="right"/>
    </xf>
    <xf numFmtId="167" fontId="26" fillId="0" borderId="98" xfId="5" applyNumberFormat="1" applyFont="1" applyFill="1" applyBorder="1" applyAlignment="1">
      <alignment horizontal="right"/>
    </xf>
    <xf numFmtId="37" fontId="26" fillId="0" borderId="0" xfId="7" applyNumberFormat="1" applyFont="1" applyBorder="1" applyAlignment="1">
      <alignment horizontal="right"/>
    </xf>
    <xf numFmtId="37" fontId="26" fillId="0" borderId="0" xfId="7" applyNumberFormat="1" applyFont="1" applyFill="1" applyBorder="1" applyAlignment="1">
      <alignment horizontal="right"/>
    </xf>
    <xf numFmtId="9" fontId="26" fillId="0" borderId="0" xfId="8" applyFont="1" applyBorder="1" applyAlignment="1">
      <alignment horizontal="right"/>
    </xf>
    <xf numFmtId="0" fontId="26" fillId="0" borderId="0" xfId="7" applyFont="1" applyFill="1" applyBorder="1" applyAlignment="1">
      <alignment horizontal="center"/>
    </xf>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3" fillId="0" borderId="54" xfId="0" applyNumberFormat="1" applyFont="1" applyFill="1" applyBorder="1" applyAlignment="1">
      <alignment horizontal="right" vertical="top" wrapText="1"/>
    </xf>
    <xf numFmtId="41" fontId="3" fillId="0" borderId="66" xfId="0" applyNumberFormat="1" applyFont="1" applyFill="1" applyBorder="1" applyAlignment="1">
      <alignment horizontal="right" vertical="top" wrapText="1"/>
    </xf>
    <xf numFmtId="0" fontId="26" fillId="0" borderId="93" xfId="7" applyFont="1" applyFill="1" applyBorder="1" applyAlignment="1">
      <alignment horizontal="center"/>
    </xf>
    <xf numFmtId="0" fontId="39" fillId="0" borderId="100" xfId="7" applyFont="1" applyBorder="1"/>
    <xf numFmtId="167" fontId="38" fillId="0" borderId="100" xfId="5" applyNumberFormat="1" applyFont="1" applyFill="1" applyBorder="1" applyAlignment="1">
      <alignment horizontal="right"/>
    </xf>
    <xf numFmtId="167" fontId="38" fillId="0" borderId="101" xfId="5" applyNumberFormat="1" applyFont="1" applyFill="1" applyBorder="1" applyAlignment="1">
      <alignment horizontal="right"/>
    </xf>
    <xf numFmtId="0" fontId="40" fillId="0" borderId="99" xfId="7" applyFont="1" applyBorder="1" applyAlignment="1">
      <alignment horizontal="center"/>
    </xf>
    <xf numFmtId="41" fontId="19" fillId="0" borderId="0" xfId="0" applyNumberFormat="1" applyFont="1" applyFill="1" applyBorder="1"/>
    <xf numFmtId="0" fontId="3" fillId="0" borderId="9" xfId="0" applyFont="1" applyFill="1" applyBorder="1" applyAlignment="1">
      <alignment horizontal="center" vertical="top" wrapText="1"/>
    </xf>
    <xf numFmtId="0" fontId="0" fillId="0" borderId="46" xfId="0" applyFill="1" applyBorder="1"/>
    <xf numFmtId="41" fontId="25" fillId="0" borderId="47" xfId="0" applyNumberFormat="1" applyFont="1" applyFill="1" applyBorder="1"/>
    <xf numFmtId="41" fontId="25" fillId="0" borderId="48" xfId="0" applyNumberFormat="1" applyFont="1" applyFill="1" applyBorder="1"/>
    <xf numFmtId="166" fontId="26" fillId="0" borderId="47" xfId="0" applyNumberFormat="1" applyFont="1" applyFill="1" applyBorder="1"/>
    <xf numFmtId="164" fontId="25" fillId="0" borderId="47" xfId="4" applyNumberFormat="1" applyFont="1" applyFill="1" applyBorder="1"/>
    <xf numFmtId="166" fontId="26" fillId="0" borderId="47" xfId="1" applyNumberFormat="1" applyFont="1" applyFill="1" applyBorder="1"/>
    <xf numFmtId="164" fontId="25" fillId="0" borderId="47" xfId="1" applyNumberFormat="1" applyFont="1" applyFill="1" applyBorder="1"/>
    <xf numFmtId="166" fontId="25" fillId="0" borderId="47" xfId="4" applyNumberFormat="1" applyFont="1" applyFill="1" applyBorder="1"/>
    <xf numFmtId="41" fontId="26"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6" fillId="0" borderId="29" xfId="0" applyNumberFormat="1" applyFont="1" applyBorder="1" applyAlignment="1">
      <alignment horizontal="right" wrapText="1"/>
    </xf>
    <xf numFmtId="37" fontId="26" fillId="0" borderId="82" xfId="0" applyNumberFormat="1" applyFont="1" applyBorder="1" applyAlignment="1">
      <alignment horizontal="right" wrapText="1"/>
    </xf>
    <xf numFmtId="37" fontId="26" fillId="0" borderId="16" xfId="0" applyNumberFormat="1" applyFont="1" applyBorder="1" applyAlignment="1">
      <alignment horizontal="right" wrapText="1"/>
    </xf>
    <xf numFmtId="0" fontId="36" fillId="0" borderId="0" xfId="0" applyFont="1"/>
    <xf numFmtId="37" fontId="26" fillId="0" borderId="0" xfId="0" applyNumberFormat="1" applyFont="1" applyFill="1"/>
    <xf numFmtId="41" fontId="25" fillId="0" borderId="50" xfId="0" applyNumberFormat="1" applyFont="1" applyFill="1" applyBorder="1"/>
    <xf numFmtId="41" fontId="25" fillId="0" borderId="0" xfId="0" applyNumberFormat="1" applyFont="1" applyFill="1" applyBorder="1"/>
    <xf numFmtId="37" fontId="26" fillId="0" borderId="14" xfId="0" applyNumberFormat="1" applyFont="1" applyBorder="1"/>
    <xf numFmtId="41" fontId="25" fillId="0" borderId="1" xfId="0" applyNumberFormat="1" applyFont="1" applyFill="1" applyBorder="1"/>
    <xf numFmtId="41" fontId="25" fillId="0" borderId="0" xfId="0" applyNumberFormat="1" applyFont="1" applyFill="1"/>
    <xf numFmtId="41" fontId="25" fillId="0" borderId="59" xfId="0" applyNumberFormat="1" applyFont="1" applyFill="1" applyBorder="1"/>
    <xf numFmtId="41" fontId="25" fillId="0" borderId="2" xfId="0" applyNumberFormat="1" applyFont="1" applyFill="1" applyBorder="1"/>
    <xf numFmtId="41" fontId="25" fillId="0" borderId="18" xfId="0" applyNumberFormat="1" applyFont="1" applyFill="1" applyBorder="1"/>
    <xf numFmtId="37" fontId="25" fillId="0" borderId="2" xfId="0" applyNumberFormat="1" applyFont="1" applyFill="1" applyBorder="1"/>
    <xf numFmtId="41" fontId="0" fillId="0" borderId="0" xfId="0" applyNumberFormat="1" applyFont="1" applyFill="1"/>
    <xf numFmtId="41" fontId="25" fillId="0" borderId="44" xfId="0" applyNumberFormat="1" applyFont="1" applyFill="1" applyBorder="1"/>
    <xf numFmtId="41" fontId="25" fillId="0" borderId="43" xfId="0" applyNumberFormat="1" applyFont="1" applyFill="1" applyBorder="1"/>
    <xf numFmtId="41" fontId="25" fillId="0" borderId="61" xfId="0" applyNumberFormat="1" applyFont="1" applyFill="1" applyBorder="1"/>
    <xf numFmtId="41" fontId="25" fillId="0" borderId="85" xfId="0" applyNumberFormat="1" applyFont="1" applyFill="1" applyBorder="1" applyAlignment="1">
      <alignment horizontal="right"/>
    </xf>
    <xf numFmtId="41" fontId="25" fillId="0" borderId="68" xfId="0" applyNumberFormat="1" applyFont="1" applyFill="1" applyBorder="1"/>
    <xf numFmtId="41" fontId="25" fillId="0" borderId="45" xfId="0" applyNumberFormat="1" applyFont="1" applyFill="1" applyBorder="1"/>
    <xf numFmtId="41" fontId="26" fillId="0" borderId="102" xfId="4" applyNumberFormat="1" applyFont="1" applyBorder="1"/>
    <xf numFmtId="41" fontId="25" fillId="0" borderId="59" xfId="0" applyNumberFormat="1" applyFont="1" applyBorder="1" applyAlignment="1">
      <alignment horizontal="right"/>
    </xf>
    <xf numFmtId="41" fontId="25" fillId="0" borderId="0" xfId="0" applyNumberFormat="1" applyFont="1" applyBorder="1" applyAlignment="1">
      <alignment horizontal="right"/>
    </xf>
    <xf numFmtId="41" fontId="25" fillId="0" borderId="61" xfId="0" applyNumberFormat="1" applyFont="1" applyBorder="1" applyAlignment="1">
      <alignment horizontal="right"/>
    </xf>
    <xf numFmtId="41" fontId="25" fillId="0" borderId="85" xfId="0" applyNumberFormat="1" applyFont="1" applyBorder="1" applyAlignment="1">
      <alignment horizontal="right"/>
    </xf>
    <xf numFmtId="41" fontId="25" fillId="0" borderId="45" xfId="0" applyNumberFormat="1" applyFont="1" applyBorder="1" applyAlignment="1">
      <alignment horizontal="right"/>
    </xf>
    <xf numFmtId="41" fontId="33" fillId="0" borderId="0" xfId="0" applyNumberFormat="1" applyFont="1" applyFill="1"/>
    <xf numFmtId="41" fontId="27" fillId="0" borderId="0" xfId="0" applyNumberFormat="1" applyFont="1" applyFill="1"/>
    <xf numFmtId="41" fontId="26" fillId="0" borderId="56" xfId="0" applyNumberFormat="1" applyFont="1" applyFill="1" applyBorder="1" applyAlignment="1">
      <alignment horizontal="right"/>
    </xf>
    <xf numFmtId="41" fontId="26" fillId="0" borderId="85" xfId="0" applyNumberFormat="1" applyFont="1" applyFill="1" applyBorder="1"/>
    <xf numFmtId="37" fontId="26" fillId="0" borderId="87" xfId="0" applyNumberFormat="1" applyFont="1" applyFill="1" applyBorder="1"/>
    <xf numFmtId="43" fontId="25" fillId="0" borderId="1" xfId="0" applyNumberFormat="1" applyFont="1" applyBorder="1"/>
    <xf numFmtId="43" fontId="25" fillId="0" borderId="47" xfId="0" applyNumberFormat="1" applyFont="1" applyBorder="1"/>
    <xf numFmtId="43" fontId="25" fillId="0" borderId="0" xfId="0" applyNumberFormat="1" applyFont="1"/>
    <xf numFmtId="43" fontId="25" fillId="0" borderId="50" xfId="0" applyNumberFormat="1" applyFont="1" applyBorder="1"/>
    <xf numFmtId="43" fontId="25" fillId="0" borderId="59" xfId="0" applyNumberFormat="1" applyFont="1" applyBorder="1"/>
    <xf numFmtId="43" fontId="25" fillId="0" borderId="86" xfId="0" applyNumberFormat="1" applyFont="1" applyBorder="1"/>
    <xf numFmtId="43" fontId="25" fillId="0" borderId="2" xfId="0" applyNumberFormat="1" applyFont="1" applyBorder="1"/>
    <xf numFmtId="43" fontId="25" fillId="0" borderId="18" xfId="0" applyNumberFormat="1" applyFont="1" applyBorder="1"/>
    <xf numFmtId="39" fontId="25" fillId="0" borderId="2" xfId="0" applyNumberFormat="1" applyFont="1" applyBorder="1"/>
    <xf numFmtId="39" fontId="25"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4" fillId="0" borderId="18" xfId="0" applyNumberFormat="1" applyFont="1" applyBorder="1" applyAlignment="1">
      <alignment horizontal="right" vertical="top" wrapText="1"/>
    </xf>
    <xf numFmtId="37" fontId="22" fillId="0" borderId="18" xfId="0" applyNumberFormat="1" applyFont="1" applyFill="1" applyBorder="1" applyAlignment="1">
      <alignment wrapText="1"/>
    </xf>
    <xf numFmtId="37" fontId="22" fillId="0" borderId="18" xfId="0" applyNumberFormat="1" applyFont="1" applyFill="1" applyBorder="1" applyAlignment="1"/>
    <xf numFmtId="37" fontId="3"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3" fillId="0" borderId="18" xfId="0" applyNumberFormat="1" applyFont="1" applyFill="1" applyBorder="1" applyAlignment="1"/>
    <xf numFmtId="41" fontId="22" fillId="0" borderId="18" xfId="0" applyNumberFormat="1" applyFont="1" applyFill="1" applyBorder="1"/>
    <xf numFmtId="9" fontId="22" fillId="0" borderId="22" xfId="0" applyNumberFormat="1" applyFont="1" applyFill="1" applyBorder="1"/>
    <xf numFmtId="41" fontId="22" fillId="0" borderId="0" xfId="0" applyNumberFormat="1" applyFont="1" applyFill="1"/>
    <xf numFmtId="41" fontId="22" fillId="0" borderId="2" xfId="0" applyNumberFormat="1" applyFont="1" applyFill="1" applyBorder="1"/>
    <xf numFmtId="37" fontId="22" fillId="0" borderId="2" xfId="0" applyNumberFormat="1" applyFont="1" applyFill="1" applyBorder="1" applyAlignment="1">
      <alignment wrapText="1"/>
    </xf>
    <xf numFmtId="41" fontId="33" fillId="0" borderId="0" xfId="0" applyNumberFormat="1" applyFont="1" applyAlignment="1">
      <alignment horizontal="left" vertical="center"/>
    </xf>
    <xf numFmtId="41" fontId="33" fillId="0" borderId="0" xfId="0" applyNumberFormat="1" applyFont="1" applyAlignment="1">
      <alignment vertical="center"/>
    </xf>
    <xf numFmtId="41" fontId="26" fillId="0" borderId="0" xfId="0" applyNumberFormat="1" applyFont="1" applyBorder="1" applyAlignment="1">
      <alignment vertical="center"/>
    </xf>
    <xf numFmtId="41" fontId="32" fillId="0" borderId="0" xfId="0" applyNumberFormat="1" applyFont="1" applyAlignment="1">
      <alignment vertical="center"/>
    </xf>
    <xf numFmtId="0" fontId="14" fillId="0" borderId="0" xfId="0" applyFont="1" applyFill="1" applyAlignment="1">
      <alignment vertical="center" wrapText="1"/>
    </xf>
    <xf numFmtId="0" fontId="19" fillId="0" borderId="15" xfId="6" applyFont="1" applyBorder="1" applyAlignment="1">
      <alignment horizontal="center"/>
    </xf>
    <xf numFmtId="0" fontId="26" fillId="0" borderId="15" xfId="7" applyFont="1" applyBorder="1" applyAlignment="1">
      <alignment horizontal="center"/>
    </xf>
    <xf numFmtId="0" fontId="26" fillId="0" borderId="15" xfId="7" applyFont="1" applyFill="1" applyBorder="1" applyAlignment="1">
      <alignment horizontal="center"/>
    </xf>
  </cellXfs>
  <cellStyles count="9">
    <cellStyle name="Comma" xfId="5" builtinId="3"/>
    <cellStyle name="Currency" xfId="1" builtinId="4"/>
    <cellStyle name="Normal" xfId="0" builtinId="0"/>
    <cellStyle name="Normal 2" xfId="2"/>
    <cellStyle name="Normal 3" xfId="3"/>
    <cellStyle name="Normal 4" xfId="6"/>
    <cellStyle name="Normal 5" xfId="7"/>
    <cellStyle name="Percent" xfId="4" builtinId="5"/>
    <cellStyle name="Percent 2" xfI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0</xdr:rowOff>
        </xdr:from>
        <xdr:to>
          <xdr:col>1</xdr:col>
          <xdr:colOff>466725</xdr:colOff>
          <xdr:row>55</xdr:row>
          <xdr:rowOff>38100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42</xdr:row>
      <xdr:rowOff>0</xdr:rowOff>
    </xdr:from>
    <xdr:to>
      <xdr:col>12</xdr:col>
      <xdr:colOff>142144</xdr:colOff>
      <xdr:row>77</xdr:row>
      <xdr:rowOff>66675</xdr:rowOff>
    </xdr:to>
    <xdr:sp macro="" textlink="">
      <xdr:nvSpPr>
        <xdr:cNvPr id="8" name="TextBox 7">
          <a:extLst>
            <a:ext uri="{FF2B5EF4-FFF2-40B4-BE49-F238E27FC236}">
              <a16:creationId xmlns:a16="http://schemas.microsoft.com/office/drawing/2014/main" xmlns="" id="{00000000-0008-0000-0800-000008000000}"/>
            </a:ext>
          </a:extLst>
        </xdr:cNvPr>
        <xdr:cNvSpPr txBox="1"/>
      </xdr:nvSpPr>
      <xdr:spPr>
        <a:xfrm>
          <a:off x="476250" y="6400800"/>
          <a:ext cx="8428894" cy="540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rtl="0" eaLnBrk="1" latinLnBrk="0" hangingPunct="1">
            <a:buFont typeface="+mj-lt"/>
            <a:buAutoNum type="arabicPeriod"/>
          </a:pPr>
          <a:r>
            <a:rPr lang="en-US" sz="1100" i="1">
              <a:solidFill>
                <a:schemeClr val="dk1"/>
              </a:solidFill>
              <a:effectLst/>
              <a:latin typeface="+mn-lt"/>
              <a:ea typeface="+mn-ea"/>
              <a:cs typeface="+mn-cs"/>
            </a:rPr>
            <a:t>As a result of the Freescale Semiconductor (“Freescale”) Merger, NXP has included previously reported Freescale product group revenue into its various existing High Performance Mixed Signal (HPMS) and Standard Products (STDP) segments. As of the fourth quarter 2015, the NXP HPMS business lines include the following (1) Automotive, which includes revenue from Freescale’s Automotive MCU and Analog &amp; Sensor product groups; (2) Secure Connected Devices, which includes revenue from Freescale’s Microcontroller product group; and (3) Secure Interface &amp; Infrastructure, previously known as Secure Interface &amp; Power which includes revenue from Freescale’s Digital Networking and RF product groups.  Additionally, certain portions of Freescale’s Analog &amp; Sensor product group and Other revenue is apportioned to various NXP business lines consistent with NXPs prior product and revenue classification approach, this included product-functionality alignment as well as intellectual property (IP) sales and licensing revenue.</a:t>
          </a:r>
        </a:p>
        <a:p>
          <a:pPr marL="228600" indent="-228600" rtl="0" eaLnBrk="1" latinLnBrk="0" hangingPunct="1">
            <a:buFont typeface="+mj-lt"/>
            <a:buAutoNum type="arabicPeriod"/>
          </a:pPr>
          <a:r>
            <a:rPr lang="en-US" sz="1100" i="1">
              <a:solidFill>
                <a:schemeClr val="dk1"/>
              </a:solidFill>
              <a:effectLst/>
              <a:latin typeface="+mn-lt"/>
              <a:ea typeface="+mn-ea"/>
              <a:cs typeface="+mn-cs"/>
            </a:rPr>
            <a:t>The table above sets forth our unaudited combined adjusted annual financial information, including estimates of segment and relative business line allocations, for the years ended December 31, 2012, 2013</a:t>
          </a:r>
          <a:r>
            <a:rPr lang="en-US" sz="1100" i="1" baseline="0">
              <a:solidFill>
                <a:schemeClr val="dk1"/>
              </a:solidFill>
              <a:effectLst/>
              <a:latin typeface="+mn-lt"/>
              <a:ea typeface="+mn-ea"/>
              <a:cs typeface="+mn-cs"/>
            </a:rPr>
            <a:t> and </a:t>
          </a:r>
          <a:r>
            <a:rPr lang="en-US" sz="1100" i="1">
              <a:solidFill>
                <a:schemeClr val="dk1"/>
              </a:solidFill>
              <a:effectLst/>
              <a:latin typeface="+mn-lt"/>
              <a:ea typeface="+mn-ea"/>
              <a:cs typeface="+mn-cs"/>
            </a:rPr>
            <a:t>2014 and our unaudited</a:t>
          </a:r>
          <a:r>
            <a:rPr lang="en-US" sz="1100" i="1" baseline="0">
              <a:solidFill>
                <a:schemeClr val="dk1"/>
              </a:solidFill>
              <a:effectLst/>
              <a:latin typeface="+mn-lt"/>
              <a:ea typeface="+mn-ea"/>
              <a:cs typeface="+mn-cs"/>
            </a:rPr>
            <a:t> combined adjusted annual and quarterly information for </a:t>
          </a:r>
          <a:r>
            <a:rPr lang="en-US" sz="1100" i="1">
              <a:solidFill>
                <a:schemeClr val="dk1"/>
              </a:solidFill>
              <a:effectLst/>
              <a:latin typeface="+mn-lt"/>
              <a:ea typeface="+mn-ea"/>
              <a:cs typeface="+mn-cs"/>
            </a:rPr>
            <a:t>2015.  This combined adjusted annual and quarterly financial information has been derived from the audited consolidated financial statements of NXP for the years ended December 31, 2012, 2013, 2014 and 2015, the audited consolidated financial statements for Freescale for the years ended December 31, 2012, 2013 and 2014, and the unaudited condensed consolidated financial statements of Freescale for the periods ended April 3, 2015, July 3, 2015, and October 2, 2015.  In each case, we have excluded revenue generated in our RF Power business, which was divested in connection with the closing of the Freescale Merger on December 7, 2015, and our Bi-Polar business, which was divested on November 9, 2015 but have not otherwise made adjustments to the historical figures.  In addition, the information on the table</a:t>
          </a:r>
          <a:r>
            <a:rPr lang="en-US" sz="1100" i="1" baseline="0">
              <a:solidFill>
                <a:schemeClr val="dk1"/>
              </a:solidFill>
              <a:effectLst/>
              <a:latin typeface="+mn-lt"/>
              <a:ea typeface="+mn-ea"/>
              <a:cs typeface="+mn-cs"/>
            </a:rPr>
            <a:t> above </a:t>
          </a:r>
          <a:r>
            <a:rPr lang="en-US" sz="1100" i="1">
              <a:solidFill>
                <a:schemeClr val="dk1"/>
              </a:solidFill>
              <a:effectLst/>
              <a:latin typeface="+mn-lt"/>
              <a:ea typeface="+mn-ea"/>
              <a:cs typeface="+mn-cs"/>
            </a:rPr>
            <a:t>does not give effect to the financial impact on our statement of operations for any other acquisitions or divestitures made by NXP or Freescale during the periods presented.</a:t>
          </a:r>
        </a:p>
        <a:p>
          <a:pPr marL="228600" indent="-228600" rtl="0" eaLnBrk="1" latinLnBrk="0" hangingPunct="1">
            <a:buFont typeface="+mj-lt"/>
            <a:buAutoNum type="arabicPeriod"/>
          </a:pPr>
          <a:r>
            <a:rPr lang="en-US" sz="1100" i="1">
              <a:solidFill>
                <a:schemeClr val="dk1"/>
              </a:solidFill>
              <a:effectLst/>
              <a:latin typeface="+mn-lt"/>
              <a:ea typeface="+mn-ea"/>
              <a:cs typeface="+mn-cs"/>
            </a:rPr>
            <a:t>The unaudited combined adjusted financial information,</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segment allocations and relative business line</a:t>
          </a:r>
          <a:r>
            <a:rPr lang="en-US" sz="1100" i="1" baseline="0">
              <a:solidFill>
                <a:schemeClr val="dk1"/>
              </a:solidFill>
              <a:effectLst/>
              <a:latin typeface="+mn-lt"/>
              <a:ea typeface="+mn-ea"/>
              <a:cs typeface="+mn-cs"/>
            </a:rPr>
            <a:t> allocations </a:t>
          </a:r>
          <a:r>
            <a:rPr lang="en-US" sz="1100" i="1">
              <a:solidFill>
                <a:schemeClr val="dk1"/>
              </a:solidFill>
              <a:effectLst/>
              <a:latin typeface="+mn-lt"/>
              <a:ea typeface="+mn-ea"/>
              <a:cs typeface="+mn-cs"/>
            </a:rPr>
            <a:t>represent NXP management’s current estimate of the combined financial information based on historical financial information of NXP and Freescale. This unaudited combined adjusted financial information has been presented for informational purposes only and is not necessarily indicative of what the combined company’s results of operations actually would have been had the Freescale Merger been completed as of the dates indicated. In addition, the unaudited combined adjusted financial information does not purport to project the future financial position or results of operations of the combined company and do not reflect synergies that might be achieved from the combined operations.  </a:t>
          </a:r>
        </a:p>
        <a:p>
          <a:pPr marL="228600" indent="-228600" rtl="0" eaLnBrk="1" latinLnBrk="0" hangingPunct="1">
            <a:buFont typeface="+mj-lt"/>
            <a:buAutoNum type="arabicPeriod"/>
          </a:pPr>
          <a:r>
            <a:rPr lang="en-US" sz="1100" i="1">
              <a:solidFill>
                <a:schemeClr val="dk1"/>
              </a:solidFill>
              <a:effectLst/>
              <a:latin typeface="+mn-lt"/>
              <a:ea typeface="+mn-ea"/>
              <a:cs typeface="+mn-cs"/>
            </a:rPr>
            <a:t>The unaudited combined adjusted financial information in</a:t>
          </a:r>
          <a:r>
            <a:rPr lang="en-US" sz="1100" i="1" baseline="0">
              <a:solidFill>
                <a:schemeClr val="dk1"/>
              </a:solidFill>
              <a:effectLst/>
              <a:latin typeface="+mn-lt"/>
              <a:ea typeface="+mn-ea"/>
              <a:cs typeface="+mn-cs"/>
            </a:rPr>
            <a:t> the table above </a:t>
          </a:r>
          <a:r>
            <a:rPr lang="en-US" sz="1100" i="1">
              <a:solidFill>
                <a:schemeClr val="dk1"/>
              </a:solidFill>
              <a:effectLst/>
              <a:latin typeface="+mn-lt"/>
              <a:ea typeface="+mn-ea"/>
              <a:cs typeface="+mn-cs"/>
            </a:rPr>
            <a:t>has not been prepared in accordance with the requirements of Regulation S-X of the U.S. Securities Act or US GAAP. Neither the assumptions underlying the adjustments nor the resulting adjusted financial information have been audited or reviewed in accordance with any generally accepted auditing standards. The information presented should be read in conjunction with the historical consolidated financial statements of NXP and Freescale, which are filed with the SEC.</a:t>
          </a:r>
        </a:p>
        <a:p>
          <a:pPr marL="228600" indent="-228600" rtl="0" eaLnBrk="1" latinLnBrk="0" hangingPunct="1">
            <a:buFont typeface="+mj-lt"/>
            <a:buAutoNum type="arabicPeriod"/>
          </a:pPr>
          <a:r>
            <a:rPr lang="en-US" sz="1100" i="1">
              <a:solidFill>
                <a:schemeClr val="dk1"/>
              </a:solidFill>
              <a:effectLst/>
              <a:latin typeface="+mn-lt"/>
              <a:ea typeface="+mn-ea"/>
              <a:cs typeface="+mn-cs"/>
            </a:rPr>
            <a:t>Combined adjusted revenue is the combined consolidated revenue of NXP and Freescale for each of the annual and quarterly periods presented. </a:t>
          </a:r>
        </a:p>
        <a:p>
          <a:pPr marL="228600" indent="-228600" rtl="0" eaLnBrk="1" latinLnBrk="0" hangingPunct="1">
            <a:buFont typeface="+mj-lt"/>
            <a:buAutoNum type="arabicPeriod"/>
          </a:pPr>
          <a:r>
            <a:rPr lang="en-US" sz="1100" i="1">
              <a:solidFill>
                <a:schemeClr val="dk1"/>
              </a:solidFill>
              <a:effectLst/>
              <a:latin typeface="+mn-lt"/>
              <a:ea typeface="+mn-ea"/>
              <a:cs typeface="+mn-cs"/>
            </a:rPr>
            <a:t>Certain</a:t>
          </a:r>
          <a:r>
            <a:rPr lang="en-US" sz="1100" i="1" baseline="0">
              <a:solidFill>
                <a:schemeClr val="dk1"/>
              </a:solidFill>
              <a:effectLst/>
              <a:latin typeface="+mn-lt"/>
              <a:ea typeface="+mn-ea"/>
              <a:cs typeface="+mn-cs"/>
            </a:rPr>
            <a:t> adjusted financial information summation </a:t>
          </a:r>
          <a:r>
            <a:rPr lang="en-US" sz="1100" i="1">
              <a:solidFill>
                <a:schemeClr val="dk1"/>
              </a:solidFill>
              <a:effectLst/>
              <a:latin typeface="+mn-lt"/>
              <a:ea typeface="+mn-ea"/>
              <a:cs typeface="+mn-cs"/>
            </a:rPr>
            <a:t>amounts may not add to 100 percent due to rounding.</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361219</xdr:colOff>
      <xdr:row>74</xdr:row>
      <xdr:rowOff>85724</xdr:rowOff>
    </xdr:to>
    <xdr:sp macro="" textlink="">
      <xdr:nvSpPr>
        <xdr:cNvPr id="2" name="TextBox 1">
          <a:extLst>
            <a:ext uri="{FF2B5EF4-FFF2-40B4-BE49-F238E27FC236}">
              <a16:creationId xmlns:a16="http://schemas.microsoft.com/office/drawing/2014/main" xmlns="" id="{00000000-0008-0000-0900-000002000000}"/>
            </a:ext>
          </a:extLst>
        </xdr:cNvPr>
        <xdr:cNvSpPr txBox="1"/>
      </xdr:nvSpPr>
      <xdr:spPr>
        <a:xfrm>
          <a:off x="152400" y="5715000"/>
          <a:ext cx="8428894" cy="618172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rtl="0" eaLnBrk="1" latinLnBrk="0" hangingPunct="1">
            <a:buFont typeface="+mj-lt"/>
            <a:buAutoNum type="arabicPeriod"/>
          </a:pPr>
          <a:r>
            <a:rPr lang="en-US" sz="1100" i="1">
              <a:solidFill>
                <a:schemeClr val="dk1"/>
              </a:solidFill>
              <a:effectLst/>
              <a:latin typeface="+mn-lt"/>
              <a:ea typeface="+mn-ea"/>
              <a:cs typeface="+mn-cs"/>
            </a:rPr>
            <a:t>The tables </a:t>
          </a:r>
          <a:r>
            <a:rPr lang="en-US" sz="1100" i="1">
              <a:solidFill>
                <a:schemeClr val="tx1"/>
              </a:solidFill>
              <a:effectLst/>
              <a:latin typeface="+mn-lt"/>
              <a:ea typeface="+mn-ea"/>
              <a:cs typeface="+mn-cs"/>
            </a:rPr>
            <a:t>above set forth unaudited combined adjusted Non-GAAP</a:t>
          </a:r>
          <a:r>
            <a:rPr lang="en-US" sz="1100" i="1" baseline="0">
              <a:solidFill>
                <a:schemeClr val="tx1"/>
              </a:solidFill>
              <a:effectLst/>
              <a:latin typeface="+mn-lt"/>
              <a:ea typeface="+mn-ea"/>
              <a:cs typeface="+mn-cs"/>
            </a:rPr>
            <a:t> </a:t>
          </a:r>
          <a:r>
            <a:rPr lang="en-US" sz="1100" i="1">
              <a:solidFill>
                <a:schemeClr val="tx1"/>
              </a:solidFill>
              <a:effectLst/>
              <a:latin typeface="+mn-lt"/>
              <a:ea typeface="+mn-ea"/>
              <a:cs typeface="+mn-cs"/>
            </a:rPr>
            <a:t>annual financial information, for the years ended December 31, 2012, 2013</a:t>
          </a:r>
          <a:r>
            <a:rPr lang="en-US" sz="1100" i="1" baseline="0">
              <a:solidFill>
                <a:schemeClr val="tx1"/>
              </a:solidFill>
              <a:effectLst/>
              <a:latin typeface="+mn-lt"/>
              <a:ea typeface="+mn-ea"/>
              <a:cs typeface="+mn-cs"/>
            </a:rPr>
            <a:t> and </a:t>
          </a:r>
          <a:r>
            <a:rPr lang="en-US" sz="1100" i="1">
              <a:solidFill>
                <a:schemeClr val="tx1"/>
              </a:solidFill>
              <a:effectLst/>
              <a:latin typeface="+mn-lt"/>
              <a:ea typeface="+mn-ea"/>
              <a:cs typeface="+mn-cs"/>
            </a:rPr>
            <a:t>2014,</a:t>
          </a:r>
          <a:r>
            <a:rPr lang="en-US" sz="1100" i="1" baseline="0">
              <a:solidFill>
                <a:schemeClr val="tx1"/>
              </a:solidFill>
              <a:effectLst/>
              <a:latin typeface="+mn-lt"/>
              <a:ea typeface="+mn-ea"/>
              <a:cs typeface="+mn-cs"/>
            </a:rPr>
            <a:t> </a:t>
          </a:r>
          <a:r>
            <a:rPr lang="en-US" sz="1100" i="1">
              <a:solidFill>
                <a:schemeClr val="tx1"/>
              </a:solidFill>
              <a:effectLst/>
              <a:latin typeface="+mn-lt"/>
              <a:ea typeface="+mn-ea"/>
              <a:cs typeface="+mn-cs"/>
            </a:rPr>
            <a:t>unaudited</a:t>
          </a:r>
          <a:r>
            <a:rPr lang="en-US" sz="1100" i="1" baseline="0">
              <a:solidFill>
                <a:schemeClr val="tx1"/>
              </a:solidFill>
              <a:effectLst/>
              <a:latin typeface="+mn-lt"/>
              <a:ea typeface="+mn-ea"/>
              <a:cs typeface="+mn-cs"/>
            </a:rPr>
            <a:t> combined adjusted Non-GAAP annual</a:t>
          </a:r>
          <a:r>
            <a:rPr lang="en-US" sz="1100" i="1" baseline="0">
              <a:solidFill>
                <a:srgbClr val="FF0000"/>
              </a:solidFill>
              <a:effectLst/>
              <a:latin typeface="+mn-lt"/>
              <a:ea typeface="+mn-ea"/>
              <a:cs typeface="+mn-cs"/>
            </a:rPr>
            <a:t> </a:t>
          </a:r>
          <a:r>
            <a:rPr lang="en-US" sz="1100" i="1" baseline="0">
              <a:solidFill>
                <a:schemeClr val="tx1"/>
              </a:solidFill>
              <a:effectLst/>
              <a:latin typeface="+mn-lt"/>
              <a:ea typeface="+mn-ea"/>
              <a:cs typeface="+mn-cs"/>
            </a:rPr>
            <a:t>and quarterly information for </a:t>
          </a:r>
          <a:r>
            <a:rPr lang="en-US" sz="1100" i="1">
              <a:solidFill>
                <a:sysClr val="windowText" lastClr="000000"/>
              </a:solidFill>
              <a:effectLst/>
              <a:latin typeface="+mn-lt"/>
              <a:ea typeface="+mn-ea"/>
              <a:cs typeface="+mn-cs"/>
            </a:rPr>
            <a:t>2015 and</a:t>
          </a:r>
          <a:r>
            <a:rPr lang="en-US" sz="1100" i="1" baseline="0">
              <a:solidFill>
                <a:sysClr val="windowText" lastClr="000000"/>
              </a:solidFill>
              <a:effectLst/>
              <a:latin typeface="+mn-lt"/>
              <a:ea typeface="+mn-ea"/>
              <a:cs typeface="+mn-cs"/>
            </a:rPr>
            <a:t> annualized Non-GAAP operating results based upon the first quarter of 2015</a:t>
          </a:r>
          <a:r>
            <a:rPr lang="en-US" sz="1100" i="1">
              <a:solidFill>
                <a:sysClr val="windowText" lastClr="000000"/>
              </a:solidFill>
              <a:effectLst/>
              <a:latin typeface="+mn-lt"/>
              <a:ea typeface="+mn-ea"/>
              <a:cs typeface="+mn-cs"/>
            </a:rPr>
            <a:t>. This combined adjusted annual, annualized and quarterly financial information has been derived from the audited consolidated financial statements of NXP for the years ended December 31, </a:t>
          </a:r>
          <a:r>
            <a:rPr lang="en-US" sz="1100" i="1">
              <a:solidFill>
                <a:schemeClr val="tx1"/>
              </a:solidFill>
              <a:effectLst/>
              <a:latin typeface="+mn-lt"/>
              <a:ea typeface="+mn-ea"/>
              <a:cs typeface="+mn-cs"/>
            </a:rPr>
            <a:t>2012, 2013, 2014 and 2015, the</a:t>
          </a:r>
          <a:r>
            <a:rPr lang="en-US" sz="1100" i="1" baseline="0">
              <a:solidFill>
                <a:schemeClr val="tx1"/>
              </a:solidFill>
              <a:effectLst/>
              <a:latin typeface="+mn-lt"/>
              <a:ea typeface="+mn-ea"/>
              <a:cs typeface="+mn-cs"/>
            </a:rPr>
            <a:t> "Financial Reconciliation of GAAP to Non-GAAP results" in the relative periods earnings release of NXP, </a:t>
          </a:r>
          <a:r>
            <a:rPr lang="en-US" sz="1100" i="1">
              <a:solidFill>
                <a:schemeClr val="tx1"/>
              </a:solidFill>
              <a:effectLst/>
              <a:latin typeface="+mn-lt"/>
              <a:ea typeface="+mn-ea"/>
              <a:cs typeface="+mn-cs"/>
            </a:rPr>
            <a:t>the audited consolidated financial statements for Freescale for the years ended December 31, 2012, 2013 and 2014, the unaudited condensed consolidated financial statements of Freescale for the periods ended April 3, 2015, July 3, 2015, and October 2, 2015</a:t>
          </a:r>
          <a:r>
            <a:rPr lang="en-US" sz="1100" i="1" baseline="0">
              <a:solidFill>
                <a:schemeClr val="tx1"/>
              </a:solidFill>
              <a:effectLst/>
              <a:latin typeface="+mn-lt"/>
              <a:ea typeface="+mn-ea"/>
              <a:cs typeface="+mn-cs"/>
            </a:rPr>
            <a:t> and the "Reconciliation of Non-GAAP measures" in the relative periods earnings release of Freescale.  </a:t>
          </a:r>
          <a:r>
            <a:rPr lang="en-US" sz="1100" i="1">
              <a:solidFill>
                <a:schemeClr val="tx1"/>
              </a:solidFill>
              <a:effectLst/>
              <a:latin typeface="+mn-lt"/>
              <a:ea typeface="+mn-ea"/>
              <a:cs typeface="+mn-cs"/>
            </a:rPr>
            <a:t>Where indicated, we have excluded the results</a:t>
          </a:r>
          <a:r>
            <a:rPr lang="en-US" sz="1100" i="1" baseline="0">
              <a:solidFill>
                <a:schemeClr val="tx1"/>
              </a:solidFill>
              <a:effectLst/>
              <a:latin typeface="+mn-lt"/>
              <a:ea typeface="+mn-ea"/>
              <a:cs typeface="+mn-cs"/>
            </a:rPr>
            <a:t> of </a:t>
          </a:r>
          <a:r>
            <a:rPr lang="en-US" sz="1100" i="1">
              <a:solidFill>
                <a:schemeClr val="tx1"/>
              </a:solidFill>
              <a:effectLst/>
              <a:latin typeface="+mn-lt"/>
              <a:ea typeface="+mn-ea"/>
              <a:cs typeface="+mn-cs"/>
            </a:rPr>
            <a:t>our RF Power business, which was divested in connection with the closing of the Freescale Merger on December 7, 2015, and our Bi-Polar business, which was divested on November 9, 2015 but have not otherwise made adjustments to the historical figures.  In addition, the information above does not give effect to the financial impact on our statement</a:t>
          </a:r>
          <a:r>
            <a:rPr lang="en-US" sz="1100" i="1" baseline="0">
              <a:solidFill>
                <a:schemeClr val="tx1"/>
              </a:solidFill>
              <a:effectLst/>
              <a:latin typeface="+mn-lt"/>
              <a:ea typeface="+mn-ea"/>
              <a:cs typeface="+mn-cs"/>
            </a:rPr>
            <a:t> of financial position, statement of cash flows or </a:t>
          </a:r>
          <a:r>
            <a:rPr lang="en-US" sz="1100" i="1">
              <a:solidFill>
                <a:schemeClr val="tx1"/>
              </a:solidFill>
              <a:effectLst/>
              <a:latin typeface="+mn-lt"/>
              <a:ea typeface="+mn-ea"/>
              <a:cs typeface="+mn-cs"/>
            </a:rPr>
            <a:t>statement of operations for any other acquisitions or divestitures made by NXP or Freescale during the periods presented.</a:t>
          </a:r>
        </a:p>
        <a:p>
          <a:pPr marL="228600" indent="-228600" rtl="0" eaLnBrk="1" latinLnBrk="0" hangingPunct="1">
            <a:buFont typeface="+mj-lt"/>
            <a:buAutoNum type="arabicPeriod"/>
          </a:pPr>
          <a:r>
            <a:rPr lang="en-US" sz="1100" i="1">
              <a:solidFill>
                <a:schemeClr val="tx1"/>
              </a:solidFill>
              <a:effectLst/>
              <a:latin typeface="+mn-lt"/>
              <a:ea typeface="+mn-ea"/>
              <a:cs typeface="+mn-cs"/>
            </a:rPr>
            <a:t>The unaudited combined adjusted financial information</a:t>
          </a:r>
          <a:r>
            <a:rPr lang="en-US" sz="1100" i="1" baseline="0">
              <a:solidFill>
                <a:schemeClr val="tx1"/>
              </a:solidFill>
              <a:effectLst/>
              <a:latin typeface="+mn-lt"/>
              <a:ea typeface="+mn-ea"/>
              <a:cs typeface="+mn-cs"/>
            </a:rPr>
            <a:t> </a:t>
          </a:r>
          <a:r>
            <a:rPr lang="en-US" sz="1100" i="1">
              <a:solidFill>
                <a:schemeClr val="tx1"/>
              </a:solidFill>
              <a:effectLst/>
              <a:latin typeface="+mn-lt"/>
              <a:ea typeface="+mn-ea"/>
              <a:cs typeface="+mn-cs"/>
            </a:rPr>
            <a:t>represent NXP management’s current estimate of the combined financial information based on historical financial information of NXP and Freescale. This unaudited combined adjusted financial information has been presented for informational purposes only and is not necessarily indicative of what the combined company’s financial</a:t>
          </a:r>
          <a:r>
            <a:rPr lang="en-US" sz="1100" i="1" baseline="0">
              <a:solidFill>
                <a:schemeClr val="tx1"/>
              </a:solidFill>
              <a:effectLst/>
              <a:latin typeface="+mn-lt"/>
              <a:ea typeface="+mn-ea"/>
              <a:cs typeface="+mn-cs"/>
            </a:rPr>
            <a:t> position, cash flows provided by (used in)  operating activities or </a:t>
          </a:r>
          <a:r>
            <a:rPr lang="en-US" sz="1100" i="1">
              <a:solidFill>
                <a:schemeClr val="tx1"/>
              </a:solidFill>
              <a:effectLst/>
              <a:latin typeface="+mn-lt"/>
              <a:ea typeface="+mn-ea"/>
              <a:cs typeface="+mn-cs"/>
            </a:rPr>
            <a:t>results of operations actually would have been had the Freescale Merger been completed as of the dates indicated. In addition, the unaudited combined adjusted financial information does not purport to project the future financial position, cash flows provided</a:t>
          </a:r>
          <a:r>
            <a:rPr lang="en-US" sz="1100" i="1" baseline="0">
              <a:solidFill>
                <a:schemeClr val="tx1"/>
              </a:solidFill>
              <a:effectLst/>
              <a:latin typeface="+mn-lt"/>
              <a:ea typeface="+mn-ea"/>
              <a:cs typeface="+mn-cs"/>
            </a:rPr>
            <a:t> by</a:t>
          </a:r>
          <a:r>
            <a:rPr lang="en-US" sz="1100" i="1">
              <a:solidFill>
                <a:schemeClr val="tx1"/>
              </a:solidFill>
              <a:effectLst/>
              <a:latin typeface="+mn-lt"/>
              <a:ea typeface="+mn-ea"/>
              <a:cs typeface="+mn-cs"/>
            </a:rPr>
            <a:t> (used in) operating activities or results of operations of the combined company and do not reflect synergies that might be achieved from the combined operations.  </a:t>
          </a:r>
        </a:p>
        <a:p>
          <a:pPr marL="228600" indent="-228600" rtl="0" eaLnBrk="1" latinLnBrk="0" hangingPunct="1">
            <a:buFont typeface="+mj-lt"/>
            <a:buAutoNum type="arabicPeriod"/>
          </a:pPr>
          <a:r>
            <a:rPr lang="en-US" sz="1100" i="1">
              <a:solidFill>
                <a:schemeClr val="tx1"/>
              </a:solidFill>
              <a:effectLst/>
              <a:latin typeface="+mn-lt"/>
              <a:ea typeface="+mn-ea"/>
              <a:cs typeface="+mn-cs"/>
            </a:rPr>
            <a:t>The unaudited combined adjusted financial information in</a:t>
          </a:r>
          <a:r>
            <a:rPr lang="en-US" sz="1100" i="1" baseline="0">
              <a:solidFill>
                <a:schemeClr val="tx1"/>
              </a:solidFill>
              <a:effectLst/>
              <a:latin typeface="+mn-lt"/>
              <a:ea typeface="+mn-ea"/>
              <a:cs typeface="+mn-cs"/>
            </a:rPr>
            <a:t> the table above </a:t>
          </a:r>
          <a:r>
            <a:rPr lang="en-US" sz="1100" i="1">
              <a:solidFill>
                <a:schemeClr val="tx1"/>
              </a:solidFill>
              <a:effectLst/>
              <a:latin typeface="+mn-lt"/>
              <a:ea typeface="+mn-ea"/>
              <a:cs typeface="+mn-cs"/>
            </a:rPr>
            <a:t>has not been prepared in accordance with the requirements of Regulation S-X of the U.S. Securities Act or US GAAP. Neither the assumptions underlying the adjustments nor the resulting adjusted financial information have been audited or reviewed in accordance with any generally accepted auditing standards. The information presented should be read in conjunction with the historical consolidated financial statements of NXP and Freescale, which are filed with the SEC.</a:t>
          </a:r>
        </a:p>
        <a:p>
          <a:pPr marL="228600" indent="-228600" rtl="0" eaLnBrk="1" latinLnBrk="0" hangingPunct="1">
            <a:buFont typeface="+mj-lt"/>
            <a:buAutoNum type="arabicPeriod"/>
          </a:pPr>
          <a:r>
            <a:rPr lang="en-US" sz="1100" i="1">
              <a:solidFill>
                <a:schemeClr val="tx1"/>
              </a:solidFill>
              <a:effectLst/>
              <a:latin typeface="+mn-lt"/>
              <a:ea typeface="+mn-ea"/>
              <a:cs typeface="+mn-cs"/>
            </a:rPr>
            <a:t>Combined Adjusted Non-GAAP</a:t>
          </a:r>
          <a:r>
            <a:rPr lang="en-US" sz="1100" i="1" baseline="0">
              <a:solidFill>
                <a:schemeClr val="tx1"/>
              </a:solidFill>
              <a:effectLst/>
              <a:latin typeface="+mn-lt"/>
              <a:ea typeface="+mn-ea"/>
              <a:cs typeface="+mn-cs"/>
            </a:rPr>
            <a:t> operating income </a:t>
          </a:r>
          <a:r>
            <a:rPr lang="en-US" sz="1100" i="1">
              <a:solidFill>
                <a:schemeClr val="tx1"/>
              </a:solidFill>
              <a:effectLst/>
              <a:latin typeface="+mn-lt"/>
              <a:ea typeface="+mn-ea"/>
              <a:cs typeface="+mn-cs"/>
            </a:rPr>
            <a:t>is the combined consolidated Non</a:t>
          </a:r>
          <a:r>
            <a:rPr lang="en-US" sz="1100" i="1" baseline="0">
              <a:solidFill>
                <a:schemeClr val="tx1"/>
              </a:solidFill>
              <a:effectLst/>
              <a:latin typeface="+mn-lt"/>
              <a:ea typeface="+mn-ea"/>
              <a:cs typeface="+mn-cs"/>
            </a:rPr>
            <a:t>-GAAP </a:t>
          </a:r>
          <a:r>
            <a:rPr lang="en-US" sz="1100" i="1">
              <a:solidFill>
                <a:schemeClr val="tx1"/>
              </a:solidFill>
              <a:effectLst/>
              <a:latin typeface="+mn-lt"/>
              <a:ea typeface="+mn-ea"/>
              <a:cs typeface="+mn-cs"/>
            </a:rPr>
            <a:t>operating income of NXP and Freescale for each of the annual and quarterly periods presented. </a:t>
          </a:r>
        </a:p>
        <a:p>
          <a:pPr marL="228600" marR="0" indent="-228600" defTabSz="914400" rtl="0" eaLnBrk="1" fontAlgn="auto" latinLnBrk="0" hangingPunct="1">
            <a:lnSpc>
              <a:spcPct val="100000"/>
            </a:lnSpc>
            <a:spcBef>
              <a:spcPts val="0"/>
            </a:spcBef>
            <a:spcAft>
              <a:spcPts val="0"/>
            </a:spcAft>
            <a:buClrTx/>
            <a:buSzTx/>
            <a:buFont typeface="+mj-lt"/>
            <a:buAutoNum type="arabicPeriod"/>
            <a:tabLst/>
            <a:defRPr/>
          </a:pPr>
          <a:r>
            <a:rPr lang="en-US" sz="1100" i="1">
              <a:solidFill>
                <a:schemeClr val="tx1"/>
              </a:solidFill>
              <a:effectLst/>
              <a:latin typeface="+mn-lt"/>
              <a:ea typeface="+mn-ea"/>
              <a:cs typeface="+mn-cs"/>
            </a:rPr>
            <a:t>Combined</a:t>
          </a:r>
          <a:r>
            <a:rPr lang="en-US" sz="1100" i="1" baseline="0">
              <a:solidFill>
                <a:schemeClr val="tx1"/>
              </a:solidFill>
              <a:effectLst/>
              <a:latin typeface="+mn-lt"/>
              <a:ea typeface="+mn-ea"/>
              <a:cs typeface="+mn-cs"/>
            </a:rPr>
            <a:t> Non-GAAP Free Cash Flows is the combination of Non-GAAP Free Cash Flows of NXP and Freescale.  Non-GAAP Free Cash Flows of NXP represent Net cash provided by (used for) operating activities less net capital expenditures on property, plant and equipment.  Non-GAAP Free Cash Flows of Freescale represent Net cash provided by (used for) operating activities, less capital expenditures </a:t>
          </a:r>
          <a:r>
            <a:rPr lang="en-US" sz="1100" i="1" baseline="0">
              <a:solidFill>
                <a:schemeClr val="dk1"/>
              </a:solidFill>
              <a:effectLst/>
              <a:latin typeface="+mn-lt"/>
              <a:ea typeface="+mn-ea"/>
              <a:cs typeface="+mn-cs"/>
            </a:rPr>
            <a:t>on property, plant and equipment.</a:t>
          </a:r>
          <a:endParaRPr lang="en-US" sz="1100" i="1" baseline="0">
            <a:solidFill>
              <a:sysClr val="windowText" lastClr="000000"/>
            </a:solidFill>
            <a:effectLst/>
            <a:latin typeface="+mn-lt"/>
            <a:ea typeface="+mn-ea"/>
            <a:cs typeface="+mn-cs"/>
          </a:endParaRPr>
        </a:p>
        <a:p>
          <a:pPr marL="228600" marR="0" indent="-228600" defTabSz="914400" rtl="0" eaLnBrk="1" fontAlgn="auto" latinLnBrk="0" hangingPunct="1">
            <a:lnSpc>
              <a:spcPct val="100000"/>
            </a:lnSpc>
            <a:spcBef>
              <a:spcPts val="0"/>
            </a:spcBef>
            <a:spcAft>
              <a:spcPts val="0"/>
            </a:spcAft>
            <a:buClrTx/>
            <a:buSzTx/>
            <a:buFont typeface="+mj-lt"/>
            <a:buAutoNum type="arabicPeriod"/>
            <a:tabLst/>
            <a:defRPr/>
          </a:pPr>
          <a:r>
            <a:rPr lang="en-US" sz="1100" i="1" baseline="0">
              <a:solidFill>
                <a:sysClr val="windowText" lastClr="000000"/>
              </a:solidFill>
              <a:effectLst/>
              <a:latin typeface="+mn-lt"/>
              <a:ea typeface="+mn-ea"/>
              <a:cs typeface="+mn-cs"/>
            </a:rPr>
            <a:t>Combined Adjusted Annualized Non-GAAP Revenue, Non-GAAP Gross Profit, Non-GAAP Gross Margin, Non-GAAP Operating Income (Loss) and Non-GAAP operating margin for 2015 is the combination of Adjusted Non-GAAP Revenue, Non-GAAP Gross Profit, Non-GAAP Gross Margin, Non-GAAP Operating Income (Loss) and Non-GAAP operating margin of NXP and Freescale for the three month periods ended April 5, 2015 and April 3, 2015, respectively, multiplied times four.  The Non-GAAP Gross Margin of Freescale was conformed to the NXP Non-GAAP definition, increasing their Non-GAAP Gross Margin by approximately $5 million. </a:t>
          </a:r>
          <a:endParaRPr lang="en-US" sz="1100" i="1">
            <a:solidFill>
              <a:sysClr val="windowText" lastClr="000000"/>
            </a:solidFill>
            <a:effectLst/>
            <a:latin typeface="+mn-lt"/>
            <a:ea typeface="+mn-ea"/>
            <a:cs typeface="+mn-cs"/>
          </a:endParaRPr>
        </a:p>
        <a:p>
          <a:pPr marL="228600" indent="-228600" rtl="0" eaLnBrk="1" latinLnBrk="0" hangingPunct="1">
            <a:buFont typeface="+mj-lt"/>
            <a:buAutoNum type="arabicPeriod"/>
          </a:pPr>
          <a:r>
            <a:rPr lang="en-US" sz="1100" i="1">
              <a:solidFill>
                <a:schemeClr val="dk1"/>
              </a:solidFill>
              <a:effectLst/>
              <a:latin typeface="+mn-lt"/>
              <a:ea typeface="+mn-ea"/>
              <a:cs typeface="+mn-cs"/>
            </a:rPr>
            <a:t>Certain</a:t>
          </a:r>
          <a:r>
            <a:rPr lang="en-US" sz="1100" i="1" baseline="0">
              <a:solidFill>
                <a:schemeClr val="dk1"/>
              </a:solidFill>
              <a:effectLst/>
              <a:latin typeface="+mn-lt"/>
              <a:ea typeface="+mn-ea"/>
              <a:cs typeface="+mn-cs"/>
            </a:rPr>
            <a:t> adjusted financial information summation </a:t>
          </a:r>
          <a:r>
            <a:rPr lang="en-US" sz="1100" i="1">
              <a:solidFill>
                <a:schemeClr val="dk1"/>
              </a:solidFill>
              <a:effectLst/>
              <a:latin typeface="+mn-lt"/>
              <a:ea typeface="+mn-ea"/>
              <a:cs typeface="+mn-cs"/>
            </a:rPr>
            <a:t>amounts may not add to 100 percent due to rounding.</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showGridLines="0" zoomScale="140" zoomScaleNormal="140" workbookViewId="0">
      <selection activeCell="F28" sqref="F28"/>
    </sheetView>
  </sheetViews>
  <sheetFormatPr defaultColWidth="9.140625" defaultRowHeight="12.75" x14ac:dyDescent="0.2"/>
  <cols>
    <col min="1" max="1" width="98.140625" style="25" customWidth="1"/>
    <col min="2" max="16384" width="9.140625" style="145"/>
  </cols>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638175</xdr:colOff>
                <xdr:row>0</xdr:row>
                <xdr:rowOff>0</xdr:rowOff>
              </from>
              <to>
                <xdr:col>1</xdr:col>
                <xdr:colOff>466725</xdr:colOff>
                <xdr:row>55</xdr:row>
                <xdr:rowOff>38100</xdr:rowOff>
              </to>
            </anchor>
          </objectPr>
        </oleObject>
      </mc:Choice>
      <mc:Fallback>
        <oleObject progId="Document" shapeId="1025"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34"/>
  <sheetViews>
    <sheetView workbookViewId="0">
      <selection activeCell="U28" sqref="U28"/>
    </sheetView>
  </sheetViews>
  <sheetFormatPr defaultColWidth="9.140625" defaultRowHeight="12" x14ac:dyDescent="0.2"/>
  <cols>
    <col min="1" max="1" width="2.28515625" style="988" customWidth="1"/>
    <col min="2" max="2" width="47.85546875" style="988" customWidth="1"/>
    <col min="3" max="11" width="9.140625" style="988"/>
    <col min="12" max="12" width="35.28515625" style="988" customWidth="1"/>
    <col min="13" max="13" width="9.140625" style="988"/>
    <col min="14" max="14" width="9.42578125" style="988" customWidth="1"/>
    <col min="15" max="15" width="11.7109375" style="988" customWidth="1"/>
    <col min="16" max="17" width="9.140625" style="988"/>
    <col min="18" max="18" width="11" style="988" customWidth="1"/>
    <col min="19" max="20" width="9.140625" style="988"/>
    <col min="21" max="21" width="9.7109375" style="988" customWidth="1"/>
    <col min="22" max="22" width="10" style="988" customWidth="1"/>
    <col min="23" max="23" width="10.7109375" style="988" customWidth="1"/>
    <col min="24" max="16384" width="9.140625" style="988"/>
  </cols>
  <sheetData>
    <row r="2" spans="1:29" ht="15" x14ac:dyDescent="0.25">
      <c r="A2" s="986"/>
      <c r="B2" s="987" t="s">
        <v>339</v>
      </c>
      <c r="C2" s="986"/>
      <c r="D2" s="986"/>
      <c r="E2" s="986"/>
      <c r="F2" s="986"/>
      <c r="G2" s="986"/>
      <c r="H2" s="986"/>
      <c r="I2" s="986"/>
      <c r="J2" s="986"/>
      <c r="L2" s="987" t="s">
        <v>340</v>
      </c>
      <c r="M2" s="987"/>
      <c r="N2" s="987"/>
      <c r="O2" s="987"/>
      <c r="P2" s="987"/>
      <c r="Q2" s="987"/>
      <c r="R2" s="987"/>
      <c r="S2" s="989"/>
      <c r="T2" s="989"/>
      <c r="U2" s="989"/>
      <c r="V2" s="989"/>
      <c r="W2" s="989"/>
    </row>
    <row r="3" spans="1:29" ht="15" x14ac:dyDescent="0.25">
      <c r="A3" s="986"/>
      <c r="B3" s="986"/>
      <c r="C3" s="986"/>
      <c r="D3" s="986"/>
      <c r="E3" s="986"/>
      <c r="F3" s="986"/>
      <c r="G3" s="986"/>
      <c r="H3" s="986"/>
      <c r="I3" s="986"/>
      <c r="J3" s="986"/>
      <c r="L3" s="987"/>
      <c r="M3" s="987"/>
      <c r="N3" s="987"/>
      <c r="O3" s="987"/>
      <c r="P3" s="987"/>
      <c r="Q3" s="987"/>
      <c r="R3" s="987"/>
      <c r="S3" s="989"/>
      <c r="T3" s="989"/>
      <c r="U3" s="989"/>
      <c r="V3" s="989"/>
      <c r="W3" s="989"/>
    </row>
    <row r="4" spans="1:29" ht="48" x14ac:dyDescent="0.2">
      <c r="A4" s="986"/>
      <c r="B4" s="986"/>
      <c r="C4" s="990">
        <v>2012</v>
      </c>
      <c r="D4" s="990">
        <v>2013</v>
      </c>
      <c r="E4" s="990">
        <v>2014</v>
      </c>
      <c r="F4" s="1112">
        <v>2015</v>
      </c>
      <c r="G4" s="1112"/>
      <c r="H4" s="1112"/>
      <c r="I4" s="1112"/>
      <c r="J4" s="1112"/>
      <c r="K4" s="986"/>
      <c r="L4" s="991" t="s">
        <v>341</v>
      </c>
      <c r="M4" s="992" t="s">
        <v>342</v>
      </c>
      <c r="N4" s="991" t="s">
        <v>14</v>
      </c>
      <c r="O4" s="991" t="s">
        <v>15</v>
      </c>
      <c r="P4" s="991" t="s">
        <v>216</v>
      </c>
      <c r="Q4" s="991" t="s">
        <v>260</v>
      </c>
      <c r="R4" s="991" t="s">
        <v>152</v>
      </c>
      <c r="S4" s="993" t="s">
        <v>343</v>
      </c>
      <c r="T4" s="991" t="s">
        <v>329</v>
      </c>
      <c r="U4" s="991" t="s">
        <v>323</v>
      </c>
      <c r="V4" s="993" t="s">
        <v>344</v>
      </c>
      <c r="W4" s="991" t="s">
        <v>345</v>
      </c>
      <c r="X4" s="994"/>
      <c r="Y4" s="986"/>
      <c r="Z4" s="986"/>
      <c r="AA4" s="986"/>
      <c r="AB4" s="986"/>
      <c r="AC4" s="986"/>
    </row>
    <row r="5" spans="1:29" x14ac:dyDescent="0.2">
      <c r="A5" s="986"/>
      <c r="B5" s="986"/>
      <c r="C5" s="986"/>
      <c r="D5" s="986"/>
      <c r="E5" s="986"/>
      <c r="F5" s="995" t="s">
        <v>313</v>
      </c>
      <c r="G5" s="995" t="s">
        <v>314</v>
      </c>
      <c r="H5" s="995" t="s">
        <v>315</v>
      </c>
      <c r="I5" s="995" t="s">
        <v>316</v>
      </c>
      <c r="J5" s="995" t="s">
        <v>317</v>
      </c>
      <c r="K5" s="986"/>
      <c r="L5" s="986"/>
      <c r="M5" s="986"/>
      <c r="N5" s="986"/>
      <c r="O5" s="986"/>
      <c r="P5" s="986"/>
      <c r="Q5" s="986"/>
      <c r="R5" s="986"/>
      <c r="S5" s="996"/>
      <c r="T5" s="986"/>
      <c r="U5" s="986"/>
      <c r="V5" s="996"/>
      <c r="W5" s="986"/>
      <c r="X5" s="994"/>
      <c r="Y5" s="986"/>
      <c r="Z5" s="986"/>
      <c r="AA5" s="986"/>
      <c r="AB5" s="986"/>
      <c r="AC5" s="986"/>
    </row>
    <row r="6" spans="1:29" x14ac:dyDescent="0.2">
      <c r="A6" s="986"/>
      <c r="B6" s="986"/>
      <c r="C6" s="986"/>
      <c r="D6" s="986"/>
      <c r="E6" s="986"/>
      <c r="F6" s="997"/>
      <c r="G6" s="997"/>
      <c r="H6" s="997"/>
      <c r="I6" s="997"/>
      <c r="J6" s="997"/>
      <c r="K6" s="986"/>
      <c r="L6" s="986" t="s">
        <v>9</v>
      </c>
      <c r="M6" s="998">
        <v>1467</v>
      </c>
      <c r="N6" s="999"/>
      <c r="O6" s="999"/>
      <c r="P6" s="1000"/>
      <c r="Q6" s="1000"/>
      <c r="R6" s="1000"/>
      <c r="S6" s="1001">
        <v>1467</v>
      </c>
      <c r="T6" s="999">
        <v>-146</v>
      </c>
      <c r="U6" s="999">
        <v>1169</v>
      </c>
      <c r="V6" s="1001">
        <v>2490</v>
      </c>
      <c r="W6" s="999">
        <v>9960</v>
      </c>
      <c r="X6" s="994"/>
      <c r="Y6" s="986"/>
      <c r="Z6" s="986"/>
      <c r="AA6" s="986"/>
      <c r="AB6" s="986"/>
      <c r="AC6" s="986"/>
    </row>
    <row r="7" spans="1:29" x14ac:dyDescent="0.2">
      <c r="A7" s="986"/>
      <c r="B7" s="987" t="s">
        <v>346</v>
      </c>
      <c r="C7" s="1002">
        <v>412</v>
      </c>
      <c r="D7" s="1002">
        <v>651</v>
      </c>
      <c r="E7" s="1002">
        <v>1049</v>
      </c>
      <c r="F7" s="1002">
        <v>295</v>
      </c>
      <c r="G7" s="1002">
        <v>332</v>
      </c>
      <c r="H7" s="1002">
        <v>375</v>
      </c>
      <c r="I7" s="1002">
        <v>1013</v>
      </c>
      <c r="J7" s="1002">
        <v>2015</v>
      </c>
      <c r="K7" s="986"/>
      <c r="L7" s="986" t="s">
        <v>10</v>
      </c>
      <c r="M7" s="1003">
        <v>704</v>
      </c>
      <c r="N7" s="1004">
        <v>3</v>
      </c>
      <c r="O7" s="1004">
        <v>1</v>
      </c>
      <c r="P7" s="1004">
        <v>2</v>
      </c>
      <c r="Q7" s="1004"/>
      <c r="R7" s="1004">
        <v>1</v>
      </c>
      <c r="S7" s="1005">
        <v>711</v>
      </c>
      <c r="T7" s="1004">
        <v>-78</v>
      </c>
      <c r="U7" s="1004">
        <v>558</v>
      </c>
      <c r="V7" s="1005">
        <v>1191</v>
      </c>
      <c r="W7" s="1004">
        <v>4764</v>
      </c>
      <c r="X7" s="994"/>
      <c r="Y7" s="986"/>
      <c r="Z7" s="986"/>
      <c r="AA7" s="986"/>
      <c r="AB7" s="986"/>
      <c r="AC7" s="986"/>
    </row>
    <row r="8" spans="1:29" x14ac:dyDescent="0.2">
      <c r="A8" s="986"/>
      <c r="B8" s="986" t="s">
        <v>14</v>
      </c>
      <c r="C8" s="1006">
        <v>-273</v>
      </c>
      <c r="D8" s="1006">
        <v>-246</v>
      </c>
      <c r="E8" s="1006">
        <v>-167</v>
      </c>
      <c r="F8" s="1006">
        <v>-33</v>
      </c>
      <c r="G8" s="1006">
        <v>-36</v>
      </c>
      <c r="H8" s="1006">
        <v>-32</v>
      </c>
      <c r="I8" s="1006">
        <v>-300</v>
      </c>
      <c r="J8" s="1006">
        <v>-401</v>
      </c>
      <c r="K8" s="986"/>
      <c r="L8" s="986" t="s">
        <v>347</v>
      </c>
      <c r="M8" s="1007">
        <v>0.48</v>
      </c>
      <c r="N8" s="1008"/>
      <c r="O8" s="1008"/>
      <c r="P8" s="1008"/>
      <c r="Q8" s="1008"/>
      <c r="R8" s="1008"/>
      <c r="S8" s="1009">
        <v>0.48466257668711654</v>
      </c>
      <c r="T8" s="1008"/>
      <c r="U8" s="1008"/>
      <c r="V8" s="1009">
        <v>0.47799999999999998</v>
      </c>
      <c r="W8" s="1008">
        <v>0.47799999999999998</v>
      </c>
      <c r="X8" s="994"/>
      <c r="Y8" s="986"/>
      <c r="Z8" s="986"/>
      <c r="AA8" s="986"/>
      <c r="AB8" s="986"/>
      <c r="AC8" s="986"/>
    </row>
    <row r="9" spans="1:29" x14ac:dyDescent="0.2">
      <c r="A9" s="986"/>
      <c r="B9" s="986" t="s">
        <v>15</v>
      </c>
      <c r="C9" s="1006">
        <v>-111</v>
      </c>
      <c r="D9" s="1006">
        <v>-40</v>
      </c>
      <c r="E9" s="1006">
        <v>-57</v>
      </c>
      <c r="F9" s="1006">
        <v>-12</v>
      </c>
      <c r="G9" s="1006">
        <v>-9</v>
      </c>
      <c r="H9" s="1006">
        <v>-4</v>
      </c>
      <c r="I9" s="1006">
        <v>-239</v>
      </c>
      <c r="J9" s="1006">
        <v>-264</v>
      </c>
      <c r="K9" s="986"/>
      <c r="R9" s="1010"/>
      <c r="U9" s="1010"/>
      <c r="X9" s="1011"/>
      <c r="Y9" s="986"/>
      <c r="Z9" s="986"/>
      <c r="AA9" s="986"/>
      <c r="AB9" s="986"/>
      <c r="AC9" s="986"/>
    </row>
    <row r="10" spans="1:29" x14ac:dyDescent="0.2">
      <c r="A10" s="986"/>
      <c r="B10" s="986" t="s">
        <v>216</v>
      </c>
      <c r="C10" s="1006">
        <v>-52</v>
      </c>
      <c r="D10" s="1006">
        <v>-88</v>
      </c>
      <c r="E10" s="1006">
        <v>-133</v>
      </c>
      <c r="F10" s="1006">
        <v>-35</v>
      </c>
      <c r="G10" s="1006">
        <v>-36</v>
      </c>
      <c r="H10" s="1006">
        <v>-34</v>
      </c>
      <c r="I10" s="1006">
        <v>-111</v>
      </c>
      <c r="J10" s="1006">
        <v>-216</v>
      </c>
      <c r="K10" s="986"/>
      <c r="L10" s="986" t="s">
        <v>348</v>
      </c>
      <c r="M10" s="1003">
        <v>295</v>
      </c>
      <c r="N10" s="1004">
        <v>33</v>
      </c>
      <c r="O10" s="1004">
        <v>12</v>
      </c>
      <c r="P10" s="1004">
        <v>35</v>
      </c>
      <c r="Q10" s="1004">
        <v>8</v>
      </c>
      <c r="R10" s="1004">
        <v>2</v>
      </c>
      <c r="S10" s="1005">
        <v>385</v>
      </c>
      <c r="T10" s="1004">
        <v>-56</v>
      </c>
      <c r="U10" s="1004">
        <v>234</v>
      </c>
      <c r="V10" s="1005">
        <v>563</v>
      </c>
      <c r="W10" s="1004">
        <v>2252</v>
      </c>
      <c r="X10" s="994"/>
      <c r="Y10" s="986"/>
      <c r="Z10" s="986"/>
      <c r="AA10" s="986"/>
      <c r="AB10" s="986"/>
      <c r="AC10" s="986"/>
    </row>
    <row r="11" spans="1:29" x14ac:dyDescent="0.2">
      <c r="A11" s="986"/>
      <c r="B11" s="986" t="s">
        <v>260</v>
      </c>
      <c r="C11" s="1006">
        <v>0</v>
      </c>
      <c r="D11" s="1006">
        <v>0</v>
      </c>
      <c r="E11" s="1006">
        <v>0</v>
      </c>
      <c r="F11" s="1006">
        <v>-8</v>
      </c>
      <c r="G11" s="1006">
        <v>-4</v>
      </c>
      <c r="H11" s="1006">
        <v>-3</v>
      </c>
      <c r="I11" s="1006">
        <v>-27</v>
      </c>
      <c r="J11" s="1006">
        <v>-42</v>
      </c>
      <c r="K11" s="986"/>
      <c r="L11" s="986" t="s">
        <v>349</v>
      </c>
      <c r="M11" s="1007">
        <v>0.20100000000000001</v>
      </c>
      <c r="N11" s="1008"/>
      <c r="O11" s="1008"/>
      <c r="P11" s="1008"/>
      <c r="Q11" s="1008"/>
      <c r="R11" s="1008"/>
      <c r="S11" s="1009">
        <v>0.26200000000000001</v>
      </c>
      <c r="T11" s="1008"/>
      <c r="U11" s="1008"/>
      <c r="V11" s="1009">
        <v>0.22600000000000001</v>
      </c>
      <c r="W11" s="1008">
        <v>0.22600000000000001</v>
      </c>
      <c r="X11" s="994"/>
      <c r="Y11" s="986"/>
      <c r="Z11" s="986"/>
      <c r="AA11" s="986"/>
      <c r="AB11" s="986"/>
      <c r="AC11" s="986"/>
    </row>
    <row r="12" spans="1:29" x14ac:dyDescent="0.2">
      <c r="A12" s="986"/>
      <c r="B12" s="986" t="s">
        <v>152</v>
      </c>
      <c r="C12" s="1006">
        <v>-32</v>
      </c>
      <c r="D12" s="1006">
        <v>-49</v>
      </c>
      <c r="E12" s="1006">
        <v>-8</v>
      </c>
      <c r="F12" s="1006">
        <v>-2</v>
      </c>
      <c r="G12" s="1006">
        <v>-1</v>
      </c>
      <c r="H12" s="1006">
        <v>-1</v>
      </c>
      <c r="I12" s="1006">
        <v>1257</v>
      </c>
      <c r="J12" s="1006">
        <v>1253</v>
      </c>
      <c r="K12" s="986"/>
      <c r="M12" s="1012"/>
      <c r="Y12" s="986"/>
      <c r="Z12" s="986"/>
      <c r="AA12" s="986"/>
      <c r="AB12" s="986"/>
      <c r="AC12" s="986"/>
    </row>
    <row r="13" spans="1:29" x14ac:dyDescent="0.2">
      <c r="A13" s="986"/>
      <c r="B13" s="986" t="s">
        <v>153</v>
      </c>
      <c r="C13" s="1013">
        <v>46</v>
      </c>
      <c r="D13" s="1013">
        <v>-46</v>
      </c>
      <c r="E13" s="1013">
        <v>0</v>
      </c>
      <c r="F13" s="1013">
        <v>0</v>
      </c>
      <c r="G13" s="1013">
        <v>0</v>
      </c>
      <c r="H13" s="1013">
        <v>0</v>
      </c>
      <c r="I13" s="1013">
        <v>0</v>
      </c>
      <c r="J13" s="1013">
        <v>0</v>
      </c>
      <c r="K13" s="986"/>
      <c r="L13" s="986"/>
      <c r="M13" s="986"/>
      <c r="N13" s="986"/>
      <c r="O13" s="986"/>
      <c r="P13" s="986"/>
      <c r="Q13" s="986"/>
      <c r="R13" s="986"/>
      <c r="S13" s="986"/>
      <c r="T13" s="986"/>
      <c r="U13" s="986"/>
      <c r="V13" s="986"/>
      <c r="W13" s="986"/>
      <c r="X13" s="986"/>
      <c r="Y13" s="986"/>
      <c r="Z13" s="986"/>
      <c r="AA13" s="986"/>
      <c r="AB13" s="986"/>
      <c r="AC13" s="986"/>
    </row>
    <row r="14" spans="1:29" x14ac:dyDescent="0.2">
      <c r="A14" s="986"/>
      <c r="B14" s="986" t="s">
        <v>350</v>
      </c>
      <c r="C14" s="1006">
        <v>834</v>
      </c>
      <c r="D14" s="1006">
        <v>1120</v>
      </c>
      <c r="E14" s="1006">
        <v>1414</v>
      </c>
      <c r="F14" s="1006">
        <v>385</v>
      </c>
      <c r="G14" s="1006">
        <v>418</v>
      </c>
      <c r="H14" s="1006">
        <v>449</v>
      </c>
      <c r="I14" s="1006">
        <v>433</v>
      </c>
      <c r="J14" s="1006">
        <v>1685</v>
      </c>
      <c r="K14" s="986"/>
      <c r="L14" s="986"/>
      <c r="M14" s="986"/>
      <c r="N14" s="986"/>
      <c r="O14" s="986"/>
      <c r="P14" s="986"/>
      <c r="Q14" s="986"/>
      <c r="R14" s="986"/>
      <c r="S14" s="986"/>
      <c r="T14" s="986"/>
      <c r="U14" s="986"/>
      <c r="V14" s="986"/>
      <c r="W14" s="986"/>
      <c r="X14" s="986"/>
    </row>
    <row r="15" spans="1:29" x14ac:dyDescent="0.2">
      <c r="A15" s="986"/>
      <c r="B15" s="986" t="s">
        <v>329</v>
      </c>
      <c r="C15" s="1006">
        <v>-17</v>
      </c>
      <c r="D15" s="1006">
        <v>-57</v>
      </c>
      <c r="E15" s="1006">
        <v>-136</v>
      </c>
      <c r="F15" s="1006">
        <v>-56</v>
      </c>
      <c r="G15" s="1006">
        <v>-52</v>
      </c>
      <c r="H15" s="1006">
        <v>-26</v>
      </c>
      <c r="I15" s="1006">
        <v>-5</v>
      </c>
      <c r="J15" s="1006">
        <v>-139</v>
      </c>
      <c r="K15" s="986"/>
      <c r="L15" s="986"/>
      <c r="M15" s="986"/>
      <c r="N15" s="986"/>
      <c r="O15" s="986"/>
      <c r="P15" s="986"/>
      <c r="Q15" s="986"/>
      <c r="R15" s="986"/>
      <c r="S15" s="986"/>
      <c r="T15" s="986"/>
      <c r="U15" s="986"/>
      <c r="V15" s="986"/>
      <c r="W15" s="986"/>
      <c r="X15" s="986"/>
    </row>
    <row r="16" spans="1:29" x14ac:dyDescent="0.2">
      <c r="A16" s="986"/>
      <c r="B16" s="986" t="s">
        <v>323</v>
      </c>
      <c r="C16" s="1014">
        <v>504</v>
      </c>
      <c r="D16" s="1014">
        <v>616</v>
      </c>
      <c r="E16" s="1014">
        <v>848</v>
      </c>
      <c r="F16" s="1014">
        <v>234</v>
      </c>
      <c r="G16" s="1014">
        <v>258</v>
      </c>
      <c r="H16" s="1014">
        <v>248</v>
      </c>
      <c r="I16" s="1014">
        <v>63</v>
      </c>
      <c r="J16" s="1014">
        <v>803</v>
      </c>
      <c r="K16" s="986"/>
      <c r="L16" s="986"/>
      <c r="M16" s="986"/>
      <c r="N16" s="986"/>
      <c r="O16" s="986"/>
      <c r="P16" s="986"/>
      <c r="Q16" s="986"/>
      <c r="R16" s="986"/>
      <c r="S16" s="986"/>
      <c r="T16" s="986"/>
      <c r="U16" s="986"/>
      <c r="V16" s="986"/>
      <c r="W16" s="986"/>
      <c r="X16" s="986"/>
    </row>
    <row r="17" spans="1:24" x14ac:dyDescent="0.2">
      <c r="A17" s="986"/>
      <c r="B17" s="986" t="s">
        <v>351</v>
      </c>
      <c r="C17" s="1006">
        <v>1321</v>
      </c>
      <c r="D17" s="1006">
        <v>1679</v>
      </c>
      <c r="E17" s="1006">
        <v>2126</v>
      </c>
      <c r="F17" s="1006">
        <v>563</v>
      </c>
      <c r="G17" s="1006">
        <v>624</v>
      </c>
      <c r="H17" s="1006">
        <v>671</v>
      </c>
      <c r="I17" s="1006">
        <v>491</v>
      </c>
      <c r="J17" s="1006">
        <v>2349</v>
      </c>
      <c r="K17" s="986"/>
      <c r="L17" s="986"/>
      <c r="M17" s="986"/>
      <c r="N17" s="986"/>
      <c r="O17" s="986"/>
      <c r="P17" s="986"/>
      <c r="Q17" s="986"/>
      <c r="R17" s="986"/>
      <c r="S17" s="986"/>
      <c r="T17" s="986"/>
      <c r="U17" s="986"/>
      <c r="V17" s="986"/>
      <c r="W17" s="986"/>
      <c r="X17" s="986"/>
    </row>
    <row r="18" spans="1:24" x14ac:dyDescent="0.2">
      <c r="A18" s="986"/>
      <c r="B18" s="986"/>
      <c r="C18" s="986"/>
      <c r="D18" s="986"/>
      <c r="E18" s="986"/>
      <c r="F18" s="986"/>
      <c r="G18" s="986"/>
      <c r="H18" s="986"/>
      <c r="I18" s="986"/>
      <c r="J18" s="986"/>
      <c r="K18" s="986"/>
      <c r="L18" s="986"/>
      <c r="M18" s="986"/>
      <c r="N18" s="986"/>
      <c r="O18" s="986"/>
      <c r="P18" s="986"/>
      <c r="Q18" s="986"/>
      <c r="R18" s="986"/>
      <c r="S18" s="986"/>
      <c r="T18" s="986"/>
      <c r="U18" s="986"/>
      <c r="V18" s="986"/>
      <c r="W18" s="986"/>
      <c r="X18" s="986"/>
    </row>
    <row r="19" spans="1:24" x14ac:dyDescent="0.2">
      <c r="A19" s="986"/>
      <c r="B19" s="986"/>
      <c r="C19" s="986"/>
      <c r="D19" s="986"/>
      <c r="E19" s="986"/>
      <c r="F19" s="986"/>
      <c r="G19" s="986"/>
      <c r="H19" s="986"/>
      <c r="I19" s="986"/>
      <c r="J19" s="986"/>
      <c r="K19" s="986"/>
      <c r="L19" s="986"/>
      <c r="M19" s="986"/>
      <c r="N19" s="986"/>
      <c r="O19" s="986"/>
      <c r="P19" s="986"/>
      <c r="Q19" s="986"/>
      <c r="R19" s="986"/>
      <c r="S19" s="986"/>
      <c r="T19" s="986"/>
      <c r="U19" s="986"/>
      <c r="V19" s="986"/>
      <c r="W19" s="986"/>
      <c r="X19" s="986"/>
    </row>
    <row r="20" spans="1:24" x14ac:dyDescent="0.2">
      <c r="A20" s="986"/>
      <c r="B20" s="986"/>
      <c r="C20" s="986"/>
      <c r="D20" s="986"/>
      <c r="E20" s="986"/>
      <c r="F20" s="986"/>
      <c r="G20" s="986"/>
      <c r="H20" s="986"/>
      <c r="I20" s="986"/>
      <c r="J20" s="986"/>
      <c r="K20" s="986"/>
      <c r="L20" s="986"/>
      <c r="M20" s="986"/>
      <c r="N20" s="986"/>
      <c r="O20" s="986"/>
      <c r="P20" s="986"/>
      <c r="Q20" s="986"/>
      <c r="R20" s="986"/>
      <c r="S20" s="986"/>
      <c r="T20" s="986"/>
      <c r="U20" s="986"/>
      <c r="V20" s="986"/>
      <c r="W20" s="986"/>
      <c r="X20" s="986"/>
    </row>
    <row r="21" spans="1:24" x14ac:dyDescent="0.2">
      <c r="A21" s="986"/>
      <c r="B21" s="986"/>
      <c r="C21" s="986"/>
      <c r="D21" s="986"/>
      <c r="E21" s="986"/>
      <c r="F21" s="986"/>
      <c r="G21" s="986"/>
      <c r="H21" s="986"/>
      <c r="I21" s="986"/>
      <c r="J21" s="986"/>
      <c r="K21" s="986"/>
      <c r="L21" s="986"/>
      <c r="M21" s="986"/>
      <c r="N21" s="986"/>
      <c r="O21" s="986"/>
      <c r="P21" s="986"/>
      <c r="Q21" s="986"/>
      <c r="R21" s="986"/>
      <c r="S21" s="986"/>
      <c r="T21" s="986"/>
      <c r="U21" s="986"/>
      <c r="V21" s="986"/>
      <c r="W21" s="986"/>
      <c r="X21" s="986"/>
    </row>
    <row r="22" spans="1:24" x14ac:dyDescent="0.2">
      <c r="A22" s="986"/>
      <c r="B22" s="987" t="s">
        <v>352</v>
      </c>
      <c r="C22" s="986"/>
      <c r="D22" s="986"/>
      <c r="E22" s="986"/>
      <c r="F22" s="986"/>
      <c r="G22" s="986"/>
      <c r="H22" s="986"/>
      <c r="I22" s="986"/>
      <c r="J22" s="986"/>
      <c r="K22" s="986"/>
      <c r="L22" s="987" t="s">
        <v>356</v>
      </c>
      <c r="M22" s="986"/>
      <c r="N22" s="986"/>
      <c r="O22" s="986"/>
      <c r="P22" s="986"/>
      <c r="Q22" s="986"/>
      <c r="R22" s="986"/>
      <c r="S22" s="986"/>
      <c r="T22" s="986"/>
      <c r="U22" s="986"/>
      <c r="V22" s="986"/>
      <c r="W22" s="986"/>
      <c r="X22" s="986"/>
    </row>
    <row r="23" spans="1:24" x14ac:dyDescent="0.2">
      <c r="A23" s="986"/>
      <c r="B23" s="986"/>
      <c r="C23" s="986"/>
      <c r="D23" s="986"/>
      <c r="E23" s="986"/>
      <c r="F23" s="986"/>
      <c r="G23" s="986"/>
      <c r="H23" s="986"/>
      <c r="I23" s="986"/>
      <c r="J23" s="986"/>
      <c r="K23" s="986"/>
      <c r="L23" s="986"/>
      <c r="M23" s="986"/>
      <c r="N23" s="986"/>
      <c r="O23" s="986"/>
      <c r="P23" s="986"/>
      <c r="Q23" s="986"/>
      <c r="R23" s="986"/>
      <c r="S23" s="986"/>
      <c r="T23" s="986"/>
      <c r="U23" s="986"/>
      <c r="V23" s="986"/>
      <c r="W23" s="986"/>
      <c r="X23" s="986"/>
    </row>
    <row r="24" spans="1:24" ht="12.75" customHeight="1" x14ac:dyDescent="0.2">
      <c r="A24" s="986"/>
      <c r="B24" s="986"/>
      <c r="C24" s="990">
        <v>2012</v>
      </c>
      <c r="D24" s="990">
        <v>2013</v>
      </c>
      <c r="E24" s="990">
        <v>2014</v>
      </c>
      <c r="F24" s="1112">
        <v>2015</v>
      </c>
      <c r="G24" s="1112"/>
      <c r="H24" s="1112"/>
      <c r="I24" s="1112"/>
      <c r="J24" s="1112"/>
      <c r="K24" s="986"/>
      <c r="L24" s="986"/>
      <c r="M24" s="1112">
        <v>2015</v>
      </c>
      <c r="N24" s="1112"/>
      <c r="O24" s="1112"/>
      <c r="P24" s="1112"/>
      <c r="Q24" s="1112"/>
      <c r="R24" s="1113">
        <v>2016</v>
      </c>
      <c r="S24" s="1113"/>
      <c r="U24" s="1018" t="s">
        <v>357</v>
      </c>
      <c r="V24" s="986"/>
      <c r="W24" s="986"/>
      <c r="X24" s="986"/>
    </row>
    <row r="25" spans="1:24" x14ac:dyDescent="0.2">
      <c r="A25" s="986"/>
      <c r="B25" s="986"/>
      <c r="C25" s="986"/>
      <c r="D25" s="986"/>
      <c r="E25" s="986"/>
      <c r="F25" s="995" t="s">
        <v>313</v>
      </c>
      <c r="G25" s="995" t="s">
        <v>314</v>
      </c>
      <c r="H25" s="995" t="s">
        <v>315</v>
      </c>
      <c r="I25" s="995" t="s">
        <v>316</v>
      </c>
      <c r="J25" s="995" t="s">
        <v>317</v>
      </c>
      <c r="K25" s="986"/>
      <c r="L25" s="986"/>
      <c r="M25" s="995" t="s">
        <v>313</v>
      </c>
      <c r="N25" s="995" t="s">
        <v>314</v>
      </c>
      <c r="O25" s="995" t="s">
        <v>315</v>
      </c>
      <c r="P25" s="995" t="s">
        <v>316</v>
      </c>
      <c r="Q25" s="1027" t="s">
        <v>358</v>
      </c>
      <c r="R25" s="995" t="s">
        <v>359</v>
      </c>
      <c r="S25" s="1023" t="s">
        <v>362</v>
      </c>
      <c r="U25" s="995" t="s">
        <v>362</v>
      </c>
      <c r="V25" s="986"/>
      <c r="W25" s="986"/>
      <c r="X25" s="986"/>
    </row>
    <row r="26" spans="1:24" x14ac:dyDescent="0.2">
      <c r="A26" s="986"/>
      <c r="B26" s="986"/>
      <c r="C26" s="1000"/>
      <c r="D26" s="1000"/>
      <c r="E26" s="1000"/>
      <c r="F26" s="1000"/>
      <c r="G26" s="1000"/>
      <c r="H26" s="1000"/>
      <c r="I26" s="1000"/>
      <c r="J26" s="1000"/>
      <c r="K26" s="986"/>
      <c r="Q26" s="1024"/>
      <c r="V26" s="986"/>
      <c r="W26" s="986"/>
      <c r="X26" s="986"/>
    </row>
    <row r="27" spans="1:24" x14ac:dyDescent="0.2">
      <c r="A27" s="986"/>
      <c r="B27" s="987" t="s">
        <v>77</v>
      </c>
      <c r="C27" s="1002">
        <v>722</v>
      </c>
      <c r="D27" s="1002">
        <v>891</v>
      </c>
      <c r="E27" s="1002">
        <v>1468</v>
      </c>
      <c r="F27" s="1002">
        <v>368</v>
      </c>
      <c r="G27" s="1002">
        <v>351</v>
      </c>
      <c r="H27" s="1002">
        <v>340</v>
      </c>
      <c r="I27" s="1002">
        <v>271</v>
      </c>
      <c r="J27" s="1002">
        <v>1330</v>
      </c>
      <c r="K27" s="986"/>
      <c r="L27" s="986" t="s">
        <v>360</v>
      </c>
      <c r="M27" s="1006">
        <v>447</v>
      </c>
      <c r="N27" s="1006">
        <v>482</v>
      </c>
      <c r="O27" s="1006">
        <v>514</v>
      </c>
      <c r="P27" s="1006">
        <v>515</v>
      </c>
      <c r="Q27" s="1025">
        <v>1958</v>
      </c>
      <c r="R27" s="1006">
        <v>632</v>
      </c>
      <c r="S27" s="1006">
        <v>716</v>
      </c>
      <c r="U27" s="1006">
        <v>2377</v>
      </c>
      <c r="V27" s="986"/>
      <c r="W27" s="986"/>
      <c r="X27" s="986"/>
    </row>
    <row r="28" spans="1:24" x14ac:dyDescent="0.2">
      <c r="A28" s="986"/>
      <c r="B28" s="986" t="s">
        <v>353</v>
      </c>
      <c r="C28" s="1014">
        <v>-249</v>
      </c>
      <c r="D28" s="1014">
        <v>-209</v>
      </c>
      <c r="E28" s="1014">
        <v>-325</v>
      </c>
      <c r="F28" s="1014">
        <v>-80</v>
      </c>
      <c r="G28" s="1014">
        <v>-89</v>
      </c>
      <c r="H28" s="1014">
        <v>-74</v>
      </c>
      <c r="I28" s="1014">
        <v>-91</v>
      </c>
      <c r="J28" s="1014">
        <v>-334</v>
      </c>
      <c r="K28" s="986"/>
      <c r="L28" s="986" t="s">
        <v>329</v>
      </c>
      <c r="M28" s="1006">
        <v>-57</v>
      </c>
      <c r="N28" s="1006">
        <v>-53</v>
      </c>
      <c r="O28" s="1006">
        <v>-26</v>
      </c>
      <c r="P28" s="1006">
        <v>-5</v>
      </c>
      <c r="Q28" s="1025">
        <v>-141</v>
      </c>
      <c r="R28" s="1006"/>
      <c r="S28" s="1006"/>
      <c r="U28" s="1006">
        <v>-31</v>
      </c>
      <c r="V28" s="986"/>
      <c r="W28" s="986"/>
      <c r="X28" s="986"/>
    </row>
    <row r="29" spans="1:24" x14ac:dyDescent="0.2">
      <c r="A29" s="994"/>
      <c r="B29" s="986" t="s">
        <v>354</v>
      </c>
      <c r="C29" s="1006">
        <v>473</v>
      </c>
      <c r="D29" s="1006">
        <v>682</v>
      </c>
      <c r="E29" s="1006">
        <v>1143</v>
      </c>
      <c r="F29" s="1006">
        <v>288</v>
      </c>
      <c r="G29" s="1006">
        <v>262</v>
      </c>
      <c r="H29" s="1006">
        <v>266</v>
      </c>
      <c r="I29" s="1006">
        <v>180</v>
      </c>
      <c r="J29" s="1006">
        <v>996</v>
      </c>
      <c r="K29" s="986"/>
      <c r="L29" s="986" t="s">
        <v>323</v>
      </c>
      <c r="M29" s="1013">
        <v>294</v>
      </c>
      <c r="N29" s="1013">
        <v>320</v>
      </c>
      <c r="O29" s="1013">
        <v>308</v>
      </c>
      <c r="P29" s="1013">
        <v>112</v>
      </c>
      <c r="Q29" s="1026">
        <v>1034</v>
      </c>
      <c r="R29" s="1013"/>
      <c r="S29" s="1013"/>
      <c r="U29" s="1013">
        <v>420</v>
      </c>
      <c r="V29" s="986"/>
      <c r="W29" s="986"/>
      <c r="X29" s="986"/>
    </row>
    <row r="30" spans="1:24" x14ac:dyDescent="0.2">
      <c r="A30" s="994"/>
      <c r="B30" s="986" t="s">
        <v>323</v>
      </c>
      <c r="C30" s="1014">
        <v>227</v>
      </c>
      <c r="D30" s="1014">
        <v>170</v>
      </c>
      <c r="E30" s="1014">
        <v>255</v>
      </c>
      <c r="F30" s="1014">
        <v>84</v>
      </c>
      <c r="G30" s="1014">
        <v>194</v>
      </c>
      <c r="H30" s="1014">
        <v>118</v>
      </c>
      <c r="I30" s="1014"/>
      <c r="J30" s="1014">
        <v>396</v>
      </c>
      <c r="K30" s="986"/>
      <c r="L30" s="986" t="s">
        <v>361</v>
      </c>
      <c r="M30" s="1006">
        <v>684</v>
      </c>
      <c r="N30" s="1006">
        <v>749</v>
      </c>
      <c r="O30" s="1006">
        <v>796</v>
      </c>
      <c r="P30" s="1006">
        <v>622</v>
      </c>
      <c r="Q30" s="1025">
        <v>2851</v>
      </c>
      <c r="R30" s="1006">
        <v>632</v>
      </c>
      <c r="S30" s="1006">
        <v>716</v>
      </c>
      <c r="U30" s="1006">
        <v>2766</v>
      </c>
      <c r="V30" s="986"/>
      <c r="W30" s="986"/>
      <c r="X30" s="986"/>
    </row>
    <row r="31" spans="1:24" x14ac:dyDescent="0.2">
      <c r="A31" s="994"/>
      <c r="B31" s="986" t="s">
        <v>355</v>
      </c>
      <c r="C31" s="1006">
        <v>700</v>
      </c>
      <c r="D31" s="1006">
        <v>852</v>
      </c>
      <c r="E31" s="1006">
        <v>1398</v>
      </c>
      <c r="F31" s="1006">
        <v>372</v>
      </c>
      <c r="G31" s="1006">
        <v>456</v>
      </c>
      <c r="H31" s="1006">
        <v>384</v>
      </c>
      <c r="I31" s="1006">
        <v>180</v>
      </c>
      <c r="J31" s="1006">
        <v>1392</v>
      </c>
      <c r="K31" s="986"/>
      <c r="L31" s="986"/>
      <c r="M31" s="986"/>
      <c r="N31" s="986"/>
      <c r="O31" s="986"/>
      <c r="P31" s="986"/>
      <c r="Q31" s="986"/>
      <c r="R31" s="986"/>
      <c r="S31" s="986"/>
      <c r="T31" s="986"/>
      <c r="U31" s="986"/>
      <c r="V31" s="986"/>
      <c r="W31" s="986"/>
      <c r="X31" s="986"/>
    </row>
    <row r="32" spans="1:24" x14ac:dyDescent="0.2">
      <c r="A32" s="994"/>
      <c r="B32" s="994"/>
      <c r="C32" s="1015"/>
      <c r="D32" s="1015"/>
      <c r="E32" s="1015"/>
      <c r="F32" s="1015"/>
      <c r="G32" s="1015"/>
      <c r="H32" s="1015"/>
      <c r="I32" s="1016"/>
      <c r="J32" s="1016"/>
    </row>
    <row r="33" spans="1:10" x14ac:dyDescent="0.2">
      <c r="A33" s="994"/>
      <c r="B33" s="994"/>
      <c r="C33" s="1017"/>
      <c r="D33" s="1017"/>
      <c r="E33" s="1017"/>
      <c r="F33" s="1017"/>
      <c r="G33" s="1017"/>
      <c r="H33" s="1017"/>
      <c r="I33" s="1016"/>
      <c r="J33" s="1016"/>
    </row>
    <row r="34" spans="1:10" x14ac:dyDescent="0.2">
      <c r="A34" s="1011"/>
      <c r="B34" s="994"/>
      <c r="C34" s="1015"/>
      <c r="D34" s="1015"/>
      <c r="E34" s="1015"/>
      <c r="F34" s="1015"/>
      <c r="G34" s="1015"/>
      <c r="H34" s="1015"/>
      <c r="I34" s="1016"/>
      <c r="J34" s="1016"/>
    </row>
  </sheetData>
  <mergeCells count="4">
    <mergeCell ref="F4:J4"/>
    <mergeCell ref="F24:J24"/>
    <mergeCell ref="M24:Q24"/>
    <mergeCell ref="R24:S2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P62"/>
  <sheetViews>
    <sheetView tabSelected="1" zoomScaleNormal="100" workbookViewId="0">
      <pane xSplit="1" ySplit="4" topLeftCell="R5" activePane="bottomRight" state="frozen"/>
      <selection pane="topRight" activeCell="B1" sqref="B1"/>
      <selection pane="bottomLeft" activeCell="A5" sqref="A5"/>
      <selection pane="bottomRight" activeCell="AD55" sqref="AD55"/>
    </sheetView>
  </sheetViews>
  <sheetFormatPr defaultRowHeight="12.75" outlineLevelCol="1" x14ac:dyDescent="0.2"/>
  <cols>
    <col min="1" max="1" width="34.42578125" customWidth="1"/>
    <col min="2" max="6" width="9.140625" hidden="1" customWidth="1"/>
    <col min="7" max="7" width="9.140625" style="191" hidden="1" customWidth="1"/>
    <col min="8" max="8" width="9.140625" style="177" hidden="1" customWidth="1"/>
    <col min="9" max="9" width="9.140625" style="271" hidden="1" customWidth="1"/>
    <col min="10" max="13" width="9.140625" style="272" hidden="1" customWidth="1"/>
    <col min="14" max="17" width="9.140625" style="272" hidden="1" customWidth="1" outlineLevel="1"/>
    <col min="18" max="30" width="9.140625" style="272" customWidth="1" outlineLevel="1"/>
    <col min="31" max="33" width="9.140625" style="272" hidden="1" customWidth="1" outlineLevel="1"/>
    <col min="34" max="34" width="2.7109375" customWidth="1" collapsed="1"/>
    <col min="35" max="35" width="9.140625" customWidth="1"/>
    <col min="36" max="36" width="9.140625" style="271" customWidth="1"/>
    <col min="37" max="39" width="9.140625" style="272" customWidth="1"/>
    <col min="40" max="40" width="9.140625" customWidth="1"/>
    <col min="41" max="41" width="9.140625" style="272" hidden="1" customWidth="1"/>
    <col min="42" max="42" width="9.140625" style="272" customWidth="1"/>
  </cols>
  <sheetData>
    <row r="1" spans="1:42" ht="15" x14ac:dyDescent="0.25">
      <c r="A1" s="1" t="s">
        <v>0</v>
      </c>
    </row>
    <row r="2" spans="1:42" ht="15.75" thickBot="1" x14ac:dyDescent="0.3">
      <c r="A2" s="1" t="s">
        <v>118</v>
      </c>
    </row>
    <row r="3" spans="1:42" s="3" customFormat="1" ht="14.25" customHeight="1" thickBot="1" x14ac:dyDescent="0.25">
      <c r="A3" s="13" t="s">
        <v>7</v>
      </c>
      <c r="B3" s="14" t="s">
        <v>8</v>
      </c>
      <c r="C3" s="28" t="s">
        <v>1</v>
      </c>
      <c r="D3" s="28" t="s">
        <v>2</v>
      </c>
      <c r="E3" s="29" t="s">
        <v>19</v>
      </c>
      <c r="F3" s="14" t="s">
        <v>117</v>
      </c>
      <c r="G3" s="28" t="s">
        <v>126</v>
      </c>
      <c r="H3" s="28" t="s">
        <v>135</v>
      </c>
      <c r="I3" s="29" t="s">
        <v>137</v>
      </c>
      <c r="J3" s="14" t="s">
        <v>144</v>
      </c>
      <c r="K3" s="28" t="s">
        <v>148</v>
      </c>
      <c r="L3" s="28" t="s">
        <v>149</v>
      </c>
      <c r="M3" s="29" t="s">
        <v>150</v>
      </c>
      <c r="N3" s="343" t="s">
        <v>218</v>
      </c>
      <c r="O3" s="28" t="s">
        <v>219</v>
      </c>
      <c r="P3" s="270" t="s">
        <v>220</v>
      </c>
      <c r="Q3" s="180" t="s">
        <v>221</v>
      </c>
      <c r="R3" s="343" t="s">
        <v>228</v>
      </c>
      <c r="S3" s="270" t="s">
        <v>229</v>
      </c>
      <c r="T3" s="270" t="s">
        <v>230</v>
      </c>
      <c r="U3" s="180" t="s">
        <v>231</v>
      </c>
      <c r="V3" s="474" t="s">
        <v>244</v>
      </c>
      <c r="W3" s="475" t="s">
        <v>245</v>
      </c>
      <c r="X3" s="184" t="s">
        <v>246</v>
      </c>
      <c r="Y3" s="180" t="s">
        <v>247</v>
      </c>
      <c r="Z3" s="474" t="s">
        <v>296</v>
      </c>
      <c r="AA3" s="475" t="s">
        <v>297</v>
      </c>
      <c r="AB3" s="184" t="s">
        <v>298</v>
      </c>
      <c r="AC3" s="180" t="s">
        <v>299</v>
      </c>
      <c r="AD3" s="474" t="s">
        <v>382</v>
      </c>
      <c r="AE3" s="475" t="s">
        <v>383</v>
      </c>
      <c r="AF3" s="184" t="s">
        <v>384</v>
      </c>
      <c r="AG3" s="180" t="s">
        <v>385</v>
      </c>
      <c r="AI3" s="15">
        <v>2010</v>
      </c>
      <c r="AJ3" s="15">
        <v>2011</v>
      </c>
      <c r="AK3" s="15">
        <v>2012</v>
      </c>
      <c r="AL3" s="15">
        <v>2013</v>
      </c>
      <c r="AM3" s="15">
        <v>2014</v>
      </c>
      <c r="AN3" s="15">
        <v>2015</v>
      </c>
      <c r="AO3" s="15">
        <v>2016</v>
      </c>
      <c r="AP3" s="15">
        <v>2016</v>
      </c>
    </row>
    <row r="4" spans="1:42"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8"/>
      <c r="X4" s="32"/>
      <c r="Y4" s="138"/>
      <c r="Z4" s="141"/>
      <c r="AA4" s="758"/>
      <c r="AB4" s="32"/>
      <c r="AC4" s="138"/>
      <c r="AD4" s="141"/>
      <c r="AE4" s="758"/>
      <c r="AF4" s="32"/>
      <c r="AG4" s="138"/>
      <c r="AI4" s="5"/>
      <c r="AJ4" s="5"/>
      <c r="AK4" s="5"/>
      <c r="AL4" s="5"/>
      <c r="AM4" s="5"/>
      <c r="AN4" s="5"/>
      <c r="AO4" s="5"/>
      <c r="AP4" s="5"/>
    </row>
    <row r="5" spans="1:42"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9">
        <v>1506</v>
      </c>
      <c r="X5" s="109">
        <v>1522</v>
      </c>
      <c r="Y5" s="275">
        <v>1606</v>
      </c>
      <c r="Z5" s="224">
        <v>2224</v>
      </c>
      <c r="AA5" s="759">
        <v>2365</v>
      </c>
      <c r="AB5" s="109">
        <v>2469</v>
      </c>
      <c r="AC5" s="275">
        <v>2440</v>
      </c>
      <c r="AD5" s="224">
        <v>2211</v>
      </c>
      <c r="AE5" s="759"/>
      <c r="AF5" s="109"/>
      <c r="AG5" s="275"/>
      <c r="AH5" s="85"/>
      <c r="AI5" s="111">
        <v>4402</v>
      </c>
      <c r="AJ5" s="111">
        <v>4194</v>
      </c>
      <c r="AK5" s="111">
        <v>4358</v>
      </c>
      <c r="AL5" s="111">
        <v>4815</v>
      </c>
      <c r="AM5" s="111">
        <f>SUM(R5:U5)</f>
        <v>5647</v>
      </c>
      <c r="AN5" s="111">
        <v>6101</v>
      </c>
      <c r="AO5" s="111"/>
      <c r="AP5" s="111">
        <f>SUM(Z5:AC5)</f>
        <v>9498</v>
      </c>
    </row>
    <row r="6" spans="1:42"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60">
        <v>-782</v>
      </c>
      <c r="X6" s="75">
        <v>-782</v>
      </c>
      <c r="Y6" s="287">
        <v>-987</v>
      </c>
      <c r="Z6" s="227">
        <v>-1627</v>
      </c>
      <c r="AA6" s="760">
        <v>-1266</v>
      </c>
      <c r="AB6" s="75">
        <v>-1285</v>
      </c>
      <c r="AC6" s="287">
        <v>-1251</v>
      </c>
      <c r="AD6" s="227">
        <v>-1132</v>
      </c>
      <c r="AE6" s="760"/>
      <c r="AF6" s="75"/>
      <c r="AG6" s="287"/>
      <c r="AH6" s="85"/>
      <c r="AI6" s="58">
        <v>-2579</v>
      </c>
      <c r="AJ6" s="58">
        <v>-2288</v>
      </c>
      <c r="AK6" s="58">
        <v>-2370</v>
      </c>
      <c r="AL6" s="58">
        <v>-2638</v>
      </c>
      <c r="AM6" s="58">
        <f>SUM(R6:U6)</f>
        <v>-3007</v>
      </c>
      <c r="AN6" s="58">
        <v>-3314</v>
      </c>
      <c r="AO6" s="58"/>
      <c r="AP6" s="58">
        <f>SUM(Z6:AC6)</f>
        <v>-5429</v>
      </c>
    </row>
    <row r="7" spans="1:42"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85"/>
      <c r="AI7" s="52"/>
      <c r="AJ7" s="52"/>
      <c r="AK7" s="52"/>
      <c r="AL7" s="52"/>
      <c r="AM7" s="52"/>
      <c r="AN7" s="52"/>
      <c r="AO7" s="52"/>
      <c r="AP7" s="52"/>
    </row>
    <row r="8" spans="1:42"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9">
        <v>724</v>
      </c>
      <c r="X8" s="109">
        <v>740</v>
      </c>
      <c r="Y8" s="275">
        <v>619</v>
      </c>
      <c r="Z8" s="224">
        <v>597</v>
      </c>
      <c r="AA8" s="759">
        <v>1099</v>
      </c>
      <c r="AB8" s="109">
        <v>1184</v>
      </c>
      <c r="AC8" s="275">
        <v>1189</v>
      </c>
      <c r="AD8" s="224">
        <v>1079</v>
      </c>
      <c r="AE8" s="759"/>
      <c r="AF8" s="109"/>
      <c r="AG8" s="275"/>
      <c r="AH8" s="85"/>
      <c r="AI8" s="111">
        <v>1823</v>
      </c>
      <c r="AJ8" s="111">
        <v>1906</v>
      </c>
      <c r="AK8" s="111">
        <v>1988</v>
      </c>
      <c r="AL8" s="111">
        <v>2177</v>
      </c>
      <c r="AM8" s="111">
        <f>SUM(R8:U8)</f>
        <v>2640</v>
      </c>
      <c r="AN8" s="111">
        <v>2787</v>
      </c>
      <c r="AO8" s="111"/>
      <c r="AP8" s="111">
        <f>SUM(Z8:AC8)</f>
        <v>4069</v>
      </c>
    </row>
    <row r="9" spans="1:42"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85"/>
      <c r="AI9" s="52"/>
      <c r="AJ9" s="52"/>
      <c r="AK9" s="52"/>
      <c r="AL9" s="52"/>
      <c r="AM9" s="52"/>
      <c r="AN9" s="52"/>
      <c r="AO9" s="52"/>
      <c r="AP9" s="52"/>
    </row>
    <row r="10" spans="1:42" s="2" customFormat="1" ht="13.7" customHeight="1" x14ac:dyDescent="0.2">
      <c r="A10" s="12" t="s">
        <v>102</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c r="AF10" s="57"/>
      <c r="AG10" s="260"/>
      <c r="AH10" s="85"/>
      <c r="AI10" s="52">
        <v>-568</v>
      </c>
      <c r="AJ10" s="52">
        <v>-635</v>
      </c>
      <c r="AK10" s="52">
        <v>-628</v>
      </c>
      <c r="AL10" s="52">
        <v>-639</v>
      </c>
      <c r="AM10" s="52">
        <f>SUM(R10:U10)</f>
        <v>-763</v>
      </c>
      <c r="AN10" s="52">
        <v>-890</v>
      </c>
      <c r="AO10" s="52"/>
      <c r="AP10" s="52">
        <f>SUM(Z10:AC10)</f>
        <v>-1560</v>
      </c>
    </row>
    <row r="11" spans="1:42" s="2" customFormat="1" ht="13.7" customHeight="1" x14ac:dyDescent="0.2">
      <c r="A11" s="12" t="s">
        <v>145</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c r="AF11" s="57"/>
      <c r="AG11" s="260"/>
      <c r="AH11" s="85"/>
      <c r="AI11" s="52">
        <v>-966</v>
      </c>
      <c r="AJ11" s="52">
        <v>-918</v>
      </c>
      <c r="AK11" s="52">
        <v>-977</v>
      </c>
      <c r="AL11" s="52">
        <v>-896</v>
      </c>
      <c r="AM11" s="52">
        <f>SUM(R11:U11)</f>
        <v>-686</v>
      </c>
      <c r="AN11" s="52">
        <v>-922</v>
      </c>
      <c r="AO11" s="52"/>
      <c r="AP11" s="52">
        <f>SUM(Z11:AC11)</f>
        <v>-1141</v>
      </c>
    </row>
    <row r="12" spans="1:42" s="2" customFormat="1" ht="24" x14ac:dyDescent="0.2">
      <c r="A12" s="885" t="s">
        <v>269</v>
      </c>
      <c r="B12" s="90"/>
      <c r="C12" s="60"/>
      <c r="D12" s="60"/>
      <c r="E12" s="91"/>
      <c r="F12" s="225"/>
      <c r="G12" s="59"/>
      <c r="H12" s="60"/>
      <c r="I12" s="288"/>
      <c r="J12" s="225"/>
      <c r="K12" s="59"/>
      <c r="L12" s="60"/>
      <c r="M12" s="288"/>
      <c r="N12" s="225"/>
      <c r="O12" s="60"/>
      <c r="P12" s="60"/>
      <c r="Q12" s="288"/>
      <c r="R12" s="229">
        <v>-41</v>
      </c>
      <c r="S12" s="162">
        <v>-41</v>
      </c>
      <c r="T12" s="162">
        <v>-39</v>
      </c>
      <c r="U12" s="289">
        <v>-31</v>
      </c>
      <c r="V12" s="900">
        <v>-30</v>
      </c>
      <c r="W12" s="901">
        <v>-31</v>
      </c>
      <c r="X12" s="902">
        <v>-29</v>
      </c>
      <c r="Y12" s="289">
        <v>-133</v>
      </c>
      <c r="Z12" s="900">
        <v>-367</v>
      </c>
      <c r="AA12" s="901">
        <v>-436</v>
      </c>
      <c r="AB12" s="902">
        <v>-361</v>
      </c>
      <c r="AC12" s="289">
        <v>-363</v>
      </c>
      <c r="AD12" s="900">
        <v>-365</v>
      </c>
      <c r="AE12" s="901"/>
      <c r="AF12" s="902"/>
      <c r="AG12" s="289"/>
      <c r="AH12" s="85"/>
      <c r="AI12" s="58"/>
      <c r="AJ12" s="58"/>
      <c r="AK12" s="58"/>
      <c r="AL12" s="58"/>
      <c r="AM12" s="899">
        <v>-152</v>
      </c>
      <c r="AN12" s="163">
        <v>-223</v>
      </c>
      <c r="AO12" s="163"/>
      <c r="AP12" s="163">
        <f>SUM(Z12:AC12)</f>
        <v>-1527</v>
      </c>
    </row>
    <row r="13" spans="1:42" s="2" customFormat="1" ht="13.7" customHeight="1" x14ac:dyDescent="0.2">
      <c r="A13" s="885"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c r="AF13" s="57"/>
      <c r="AG13" s="260"/>
      <c r="AH13" s="85"/>
      <c r="AI13" s="52">
        <v>-1534</v>
      </c>
      <c r="AJ13" s="52">
        <v>-1553</v>
      </c>
      <c r="AK13" s="52">
        <v>-1605</v>
      </c>
      <c r="AL13" s="52">
        <v>-1535</v>
      </c>
      <c r="AM13" s="52">
        <f>SUM(R13:U13)</f>
        <v>-1601</v>
      </c>
      <c r="AN13" s="52">
        <v>-2035</v>
      </c>
      <c r="AO13" s="52"/>
      <c r="AP13" s="52">
        <f>SUM(Z13:AC13)</f>
        <v>-4228</v>
      </c>
    </row>
    <row r="14" spans="1:42" s="2" customFormat="1" ht="10.15" customHeight="1" x14ac:dyDescent="0.2">
      <c r="A14" s="885"/>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85"/>
      <c r="AI14" s="52"/>
      <c r="AJ14" s="52"/>
      <c r="AK14" s="52"/>
      <c r="AL14" s="52"/>
      <c r="AM14" s="52"/>
      <c r="AN14" s="52"/>
      <c r="AO14" s="52"/>
      <c r="AP14" s="52"/>
    </row>
    <row r="15" spans="1:42" s="2" customFormat="1" ht="13.7" customHeight="1" x14ac:dyDescent="0.2">
      <c r="A15" s="885" t="s">
        <v>24</v>
      </c>
      <c r="B15" s="90">
        <v>-17</v>
      </c>
      <c r="C15" s="75" t="s">
        <v>112</v>
      </c>
      <c r="D15" s="60">
        <v>1</v>
      </c>
      <c r="E15" s="107" t="s">
        <v>112</v>
      </c>
      <c r="F15" s="227">
        <v>-10</v>
      </c>
      <c r="G15" s="61">
        <v>4</v>
      </c>
      <c r="H15" s="75">
        <v>5</v>
      </c>
      <c r="I15" s="287">
        <v>5</v>
      </c>
      <c r="J15" s="227">
        <v>1</v>
      </c>
      <c r="K15" s="61">
        <v>5</v>
      </c>
      <c r="L15" s="75">
        <v>21</v>
      </c>
      <c r="M15" s="287">
        <v>2</v>
      </c>
      <c r="N15" s="227">
        <v>7</v>
      </c>
      <c r="O15" s="75">
        <v>1</v>
      </c>
      <c r="P15" s="60" t="s">
        <v>112</v>
      </c>
      <c r="Q15" s="287">
        <v>1</v>
      </c>
      <c r="R15" s="60" t="s">
        <v>112</v>
      </c>
      <c r="S15" s="75">
        <v>7</v>
      </c>
      <c r="T15" s="60">
        <v>1</v>
      </c>
      <c r="U15" s="287">
        <v>2</v>
      </c>
      <c r="V15" s="860">
        <v>0</v>
      </c>
      <c r="W15" s="760">
        <v>1</v>
      </c>
      <c r="X15" s="75">
        <v>4</v>
      </c>
      <c r="Y15" s="287">
        <v>1258</v>
      </c>
      <c r="Z15" s="860">
        <v>-2</v>
      </c>
      <c r="AA15" s="760">
        <v>10</v>
      </c>
      <c r="AB15" s="1039">
        <v>0</v>
      </c>
      <c r="AC15" s="287">
        <v>1</v>
      </c>
      <c r="AD15" s="860">
        <v>1598</v>
      </c>
      <c r="AE15" s="760"/>
      <c r="AF15" s="1039"/>
      <c r="AG15" s="287"/>
      <c r="AH15" s="85"/>
      <c r="AI15" s="58">
        <v>-16</v>
      </c>
      <c r="AJ15" s="58">
        <v>4</v>
      </c>
      <c r="AK15" s="58">
        <v>29</v>
      </c>
      <c r="AL15" s="58">
        <v>9</v>
      </c>
      <c r="AM15" s="58">
        <f>SUM(R15:U15)</f>
        <v>10</v>
      </c>
      <c r="AN15" s="58">
        <v>1263</v>
      </c>
      <c r="AO15" s="58"/>
      <c r="AP15" s="58">
        <f>SUM(Z15:AC15)</f>
        <v>9</v>
      </c>
    </row>
    <row r="16" spans="1:42" s="2" customFormat="1" ht="10.15" customHeight="1" x14ac:dyDescent="0.2">
      <c r="A16" s="885"/>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85"/>
      <c r="AI16" s="52"/>
      <c r="AJ16" s="52"/>
      <c r="AK16" s="52"/>
      <c r="AL16" s="52"/>
      <c r="AM16" s="52"/>
      <c r="AN16" s="52"/>
      <c r="AO16" s="52"/>
      <c r="AP16" s="52"/>
    </row>
    <row r="17" spans="1:42" s="2" customFormat="1" ht="13.7" customHeight="1" x14ac:dyDescent="0.2">
      <c r="A17" s="922"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9">
        <v>332</v>
      </c>
      <c r="X17" s="109">
        <v>375</v>
      </c>
      <c r="Y17" s="275">
        <v>1013</v>
      </c>
      <c r="Z17" s="224">
        <v>-471</v>
      </c>
      <c r="AA17" s="759">
        <v>-26</v>
      </c>
      <c r="AB17" s="109">
        <v>174</v>
      </c>
      <c r="AC17" s="275">
        <v>173</v>
      </c>
      <c r="AD17" s="224">
        <v>1679</v>
      </c>
      <c r="AE17" s="759"/>
      <c r="AF17" s="109"/>
      <c r="AG17" s="275"/>
      <c r="AH17" s="85"/>
      <c r="AI17" s="111">
        <v>273</v>
      </c>
      <c r="AJ17" s="111">
        <v>357</v>
      </c>
      <c r="AK17" s="111">
        <v>412</v>
      </c>
      <c r="AL17" s="111">
        <v>651</v>
      </c>
      <c r="AM17" s="111">
        <f>SUM(R17:U17)</f>
        <v>1049</v>
      </c>
      <c r="AN17" s="111">
        <v>2015</v>
      </c>
      <c r="AO17" s="111"/>
      <c r="AP17" s="111">
        <f>SUM(Z17:AC17)</f>
        <v>-150</v>
      </c>
    </row>
    <row r="18" spans="1:42" s="2" customFormat="1" ht="10.15" customHeight="1" x14ac:dyDescent="0.2">
      <c r="A18" s="885"/>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85"/>
      <c r="AI18" s="52"/>
      <c r="AJ18" s="52"/>
      <c r="AK18" s="52"/>
      <c r="AL18" s="52"/>
      <c r="AM18" s="52"/>
      <c r="AN18" s="52"/>
      <c r="AO18" s="52"/>
      <c r="AP18" s="52"/>
    </row>
    <row r="19" spans="1:42" s="2" customFormat="1" ht="13.7" customHeight="1" x14ac:dyDescent="0.2">
      <c r="A19" s="922"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85"/>
      <c r="AI19" s="52"/>
      <c r="AJ19" s="52"/>
      <c r="AK19" s="52"/>
      <c r="AL19" s="52"/>
      <c r="AM19" s="52"/>
      <c r="AN19" s="52"/>
      <c r="AO19" s="52"/>
      <c r="AP19" s="52"/>
    </row>
    <row r="20" spans="1:42" s="2" customFormat="1" ht="13.7" customHeight="1" x14ac:dyDescent="0.2">
      <c r="A20" s="885" t="s">
        <v>268</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924"/>
      <c r="AI20" s="925">
        <v>-318</v>
      </c>
      <c r="AJ20" s="925">
        <v>-307</v>
      </c>
      <c r="AK20" s="925">
        <v>-266</v>
      </c>
      <c r="AL20" s="925">
        <v>-179</v>
      </c>
      <c r="AM20" s="925">
        <f t="shared" ref="AM20:AM24" si="0">SUM(R20:U20)</f>
        <v>-142</v>
      </c>
      <c r="AN20" s="925"/>
      <c r="AO20" s="925"/>
      <c r="AP20" s="925"/>
    </row>
    <row r="21" spans="1:42" s="2" customFormat="1" ht="13.7" customHeight="1" x14ac:dyDescent="0.2">
      <c r="A21" s="885" t="s">
        <v>270</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924"/>
      <c r="AI21" s="925">
        <v>-331</v>
      </c>
      <c r="AJ21" s="925">
        <v>128</v>
      </c>
      <c r="AK21" s="925">
        <v>28</v>
      </c>
      <c r="AL21" s="925">
        <v>62</v>
      </c>
      <c r="AM21" s="925">
        <f t="shared" si="0"/>
        <v>-246</v>
      </c>
      <c r="AN21" s="925"/>
      <c r="AO21" s="925"/>
      <c r="AP21" s="925"/>
    </row>
    <row r="22" spans="1:42" s="2" customFormat="1" ht="13.7" customHeight="1" x14ac:dyDescent="0.2">
      <c r="A22" s="885" t="s">
        <v>320</v>
      </c>
      <c r="B22" s="84">
        <v>2</v>
      </c>
      <c r="C22" s="54" t="s">
        <v>112</v>
      </c>
      <c r="D22" s="57">
        <v>55</v>
      </c>
      <c r="E22" s="89" t="s">
        <v>112</v>
      </c>
      <c r="F22" s="228" t="s">
        <v>112</v>
      </c>
      <c r="G22" s="53">
        <v>-14</v>
      </c>
      <c r="H22" s="54">
        <v>-11</v>
      </c>
      <c r="I22" s="276">
        <v>-7</v>
      </c>
      <c r="J22" s="228">
        <v>-36</v>
      </c>
      <c r="K22" s="53" t="s">
        <v>112</v>
      </c>
      <c r="L22" s="54">
        <v>-11</v>
      </c>
      <c r="M22" s="276">
        <v>-114</v>
      </c>
      <c r="N22" s="228">
        <v>-37</v>
      </c>
      <c r="O22" s="54">
        <v>-23</v>
      </c>
      <c r="P22" s="56" t="s">
        <v>112</v>
      </c>
      <c r="Q22" s="276">
        <v>-54</v>
      </c>
      <c r="R22" s="228">
        <v>-3</v>
      </c>
      <c r="S22" s="56" t="s">
        <v>112</v>
      </c>
      <c r="T22" s="56" t="s">
        <v>112</v>
      </c>
      <c r="U22" s="806">
        <v>0</v>
      </c>
      <c r="V22" s="861">
        <v>0</v>
      </c>
      <c r="W22" s="56" t="s">
        <v>112</v>
      </c>
      <c r="X22" s="264" t="s">
        <v>112</v>
      </c>
      <c r="Y22" s="926">
        <v>0</v>
      </c>
      <c r="Z22" s="861">
        <v>-3</v>
      </c>
      <c r="AA22" s="57">
        <v>-23</v>
      </c>
      <c r="AB22" s="56">
        <v>-6</v>
      </c>
      <c r="AC22" s="953">
        <v>0</v>
      </c>
      <c r="AD22" s="861">
        <v>-41</v>
      </c>
      <c r="AE22" s="57"/>
      <c r="AF22" s="56"/>
      <c r="AG22" s="953"/>
      <c r="AH22" s="924"/>
      <c r="AI22" s="925">
        <v>57</v>
      </c>
      <c r="AJ22" s="925">
        <v>-32</v>
      </c>
      <c r="AK22" s="925">
        <v>-161</v>
      </c>
      <c r="AL22" s="925">
        <v>-114</v>
      </c>
      <c r="AM22" s="925">
        <f t="shared" si="0"/>
        <v>-3</v>
      </c>
      <c r="AN22" s="927">
        <v>0</v>
      </c>
      <c r="AO22" s="927"/>
      <c r="AP22" s="927">
        <f>SUM(Z22:AC22)</f>
        <v>-32</v>
      </c>
    </row>
    <row r="23" spans="1:42" s="2" customFormat="1" ht="13.7" customHeight="1" x14ac:dyDescent="0.2">
      <c r="A23" s="923" t="s">
        <v>271</v>
      </c>
      <c r="B23" s="710" t="s">
        <v>112</v>
      </c>
      <c r="C23" s="711" t="s">
        <v>112</v>
      </c>
      <c r="D23" s="712" t="s">
        <v>112</v>
      </c>
      <c r="E23" s="713" t="s">
        <v>112</v>
      </c>
      <c r="F23" s="710" t="s">
        <v>112</v>
      </c>
      <c r="G23" s="711" t="s">
        <v>112</v>
      </c>
      <c r="H23" s="712" t="s">
        <v>112</v>
      </c>
      <c r="I23" s="713" t="s">
        <v>112</v>
      </c>
      <c r="J23" s="710" t="s">
        <v>112</v>
      </c>
      <c r="K23" s="711" t="s">
        <v>112</v>
      </c>
      <c r="L23" s="712" t="s">
        <v>112</v>
      </c>
      <c r="M23" s="713" t="s">
        <v>112</v>
      </c>
      <c r="N23" s="710" t="s">
        <v>112</v>
      </c>
      <c r="O23" s="711" t="s">
        <v>112</v>
      </c>
      <c r="P23" s="712" t="s">
        <v>112</v>
      </c>
      <c r="Q23" s="713" t="s">
        <v>112</v>
      </c>
      <c r="R23" s="710" t="s">
        <v>112</v>
      </c>
      <c r="S23" s="711" t="s">
        <v>112</v>
      </c>
      <c r="T23" s="712" t="s">
        <v>112</v>
      </c>
      <c r="U23" s="260">
        <v>-2</v>
      </c>
      <c r="V23" s="226">
        <v>-115</v>
      </c>
      <c r="W23" s="264">
        <v>18</v>
      </c>
      <c r="X23" s="57">
        <v>67</v>
      </c>
      <c r="Y23" s="435"/>
      <c r="Z23" s="226"/>
      <c r="AA23" s="264"/>
      <c r="AB23" s="57"/>
      <c r="AC23" s="435"/>
      <c r="AD23" s="226"/>
      <c r="AE23" s="264"/>
      <c r="AF23" s="57"/>
      <c r="AG23" s="435"/>
      <c r="AH23" s="924"/>
      <c r="AI23" s="928">
        <v>0</v>
      </c>
      <c r="AJ23" s="928">
        <v>0</v>
      </c>
      <c r="AK23" s="929">
        <v>0</v>
      </c>
      <c r="AL23" s="929">
        <v>0</v>
      </c>
      <c r="AM23" s="930">
        <f t="shared" si="0"/>
        <v>-2</v>
      </c>
      <c r="AN23" s="929"/>
      <c r="AO23" s="929"/>
      <c r="AP23" s="929"/>
    </row>
    <row r="24" spans="1:42" s="2" customFormat="1" ht="13.7" customHeight="1" x14ac:dyDescent="0.2">
      <c r="A24" s="885" t="s">
        <v>253</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1">
        <v>-11</v>
      </c>
      <c r="X24" s="60">
        <v>-4</v>
      </c>
      <c r="Y24" s="931">
        <v>-174</v>
      </c>
      <c r="Z24" s="225">
        <v>-113</v>
      </c>
      <c r="AA24" s="761">
        <v>-103</v>
      </c>
      <c r="AB24" s="60">
        <v>-109</v>
      </c>
      <c r="AC24" s="931">
        <v>-96</v>
      </c>
      <c r="AD24" s="225">
        <v>-95</v>
      </c>
      <c r="AE24" s="761"/>
      <c r="AF24" s="60"/>
      <c r="AG24" s="931"/>
      <c r="AH24" s="924"/>
      <c r="AI24" s="932">
        <v>-36</v>
      </c>
      <c r="AJ24" s="932">
        <v>-46</v>
      </c>
      <c r="AK24" s="932">
        <v>-38</v>
      </c>
      <c r="AL24" s="932">
        <v>-43</v>
      </c>
      <c r="AM24" s="932">
        <f t="shared" si="0"/>
        <v>-17</v>
      </c>
      <c r="AN24" s="932">
        <v>-529</v>
      </c>
      <c r="AO24" s="932"/>
      <c r="AP24" s="932">
        <f>SUM(Z24:AC24)</f>
        <v>-421</v>
      </c>
    </row>
    <row r="25" spans="1:42" s="2" customFormat="1" ht="10.15" customHeight="1" x14ac:dyDescent="0.2">
      <c r="A25" s="885"/>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924"/>
      <c r="AI25" s="925"/>
      <c r="AJ25" s="925"/>
      <c r="AK25" s="925"/>
      <c r="AL25" s="925"/>
      <c r="AM25" s="925"/>
      <c r="AN25" s="925"/>
      <c r="AO25" s="925"/>
      <c r="AP25" s="925"/>
    </row>
    <row r="26" spans="1:42"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9">
        <v>334</v>
      </c>
      <c r="X26" s="109">
        <v>391</v>
      </c>
      <c r="Y26" s="933">
        <v>839</v>
      </c>
      <c r="Z26" s="224">
        <v>-587</v>
      </c>
      <c r="AA26" s="759">
        <v>-152</v>
      </c>
      <c r="AB26" s="109">
        <v>59</v>
      </c>
      <c r="AC26" s="933">
        <v>77</v>
      </c>
      <c r="AD26" s="224">
        <v>1543</v>
      </c>
      <c r="AE26" s="759"/>
      <c r="AF26" s="109"/>
      <c r="AG26" s="933"/>
      <c r="AH26" s="924"/>
      <c r="AI26" s="934">
        <v>-355</v>
      </c>
      <c r="AJ26" s="934">
        <v>100</v>
      </c>
      <c r="AK26" s="934">
        <v>-25</v>
      </c>
      <c r="AL26" s="934">
        <v>377</v>
      </c>
      <c r="AM26" s="934">
        <f>SUM(R26:U26)</f>
        <v>639</v>
      </c>
      <c r="AN26" s="934">
        <v>1486</v>
      </c>
      <c r="AO26" s="934"/>
      <c r="AP26" s="934">
        <f>SUM(Z26:AC26)</f>
        <v>-603</v>
      </c>
    </row>
    <row r="27" spans="1:42"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85"/>
      <c r="AI27" s="52"/>
      <c r="AJ27" s="52"/>
      <c r="AK27" s="52"/>
      <c r="AL27" s="52"/>
      <c r="AM27" s="52"/>
      <c r="AN27" s="52"/>
      <c r="AO27" s="52"/>
      <c r="AP27" s="52"/>
    </row>
    <row r="28" spans="1:42" s="2" customFormat="1" ht="13.7" customHeight="1" x14ac:dyDescent="0.2">
      <c r="A28" s="12" t="s">
        <v>138</v>
      </c>
      <c r="B28" s="84">
        <v>-5</v>
      </c>
      <c r="C28" s="57">
        <v>3</v>
      </c>
      <c r="D28" s="57">
        <v>-27</v>
      </c>
      <c r="E28" s="86">
        <v>5</v>
      </c>
      <c r="F28" s="226">
        <v>1</v>
      </c>
      <c r="G28" s="56" t="s">
        <v>112</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2">
        <v>-14</v>
      </c>
      <c r="X28" s="54">
        <v>-15</v>
      </c>
      <c r="Y28" s="276">
        <v>148</v>
      </c>
      <c r="Z28" s="228">
        <v>199</v>
      </c>
      <c r="AA28" s="762">
        <v>152</v>
      </c>
      <c r="AB28" s="54">
        <v>44</v>
      </c>
      <c r="AC28" s="276">
        <v>456</v>
      </c>
      <c r="AD28" s="228">
        <v>-230</v>
      </c>
      <c r="AE28" s="762"/>
      <c r="AF28" s="54"/>
      <c r="AG28" s="276"/>
      <c r="AH28" s="142"/>
      <c r="AI28" s="52">
        <v>-24</v>
      </c>
      <c r="AJ28" s="52">
        <v>-21</v>
      </c>
      <c r="AK28" s="52">
        <v>-1</v>
      </c>
      <c r="AL28" s="52">
        <v>-20</v>
      </c>
      <c r="AM28" s="52">
        <f>SUM(R28:U28)</f>
        <v>-40</v>
      </c>
      <c r="AN28" s="52">
        <v>104</v>
      </c>
      <c r="AO28" s="52"/>
      <c r="AP28" s="52">
        <f>SUM(Z28:AC28)</f>
        <v>851</v>
      </c>
    </row>
    <row r="29" spans="1:42" s="2" customFormat="1" ht="27" customHeigh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3">
        <v>1</v>
      </c>
      <c r="X29" s="162">
        <v>3</v>
      </c>
      <c r="Y29" s="289">
        <v>2</v>
      </c>
      <c r="Z29" s="229">
        <v>1</v>
      </c>
      <c r="AA29" s="763">
        <v>1</v>
      </c>
      <c r="AB29" s="162">
        <v>5</v>
      </c>
      <c r="AC29" s="289">
        <v>4</v>
      </c>
      <c r="AD29" s="229">
        <v>5</v>
      </c>
      <c r="AE29" s="763"/>
      <c r="AF29" s="162"/>
      <c r="AG29" s="289"/>
      <c r="AH29" s="83"/>
      <c r="AI29" s="163">
        <v>-86</v>
      </c>
      <c r="AJ29" s="163">
        <v>-77</v>
      </c>
      <c r="AK29" s="163">
        <v>-27</v>
      </c>
      <c r="AL29" s="163">
        <v>58</v>
      </c>
      <c r="AM29" s="163">
        <f>SUM(R29:U29)</f>
        <v>8</v>
      </c>
      <c r="AN29" s="163">
        <v>9</v>
      </c>
      <c r="AO29" s="163"/>
      <c r="AP29" s="163">
        <f>SUM(Z29:AC29)</f>
        <v>11</v>
      </c>
    </row>
    <row r="30" spans="1:42"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85"/>
      <c r="AI30" s="52"/>
      <c r="AJ30" s="52"/>
      <c r="AK30" s="52"/>
      <c r="AL30" s="52"/>
      <c r="AM30" s="52"/>
      <c r="AN30" s="52"/>
      <c r="AO30" s="52"/>
      <c r="AP30" s="52"/>
    </row>
    <row r="31" spans="1:42"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4">
        <v>321</v>
      </c>
      <c r="X31" s="188">
        <v>379</v>
      </c>
      <c r="Y31" s="290">
        <v>989</v>
      </c>
      <c r="Z31" s="230">
        <v>-387</v>
      </c>
      <c r="AA31" s="764">
        <v>1</v>
      </c>
      <c r="AB31" s="188">
        <v>108</v>
      </c>
      <c r="AC31" s="290">
        <v>537</v>
      </c>
      <c r="AD31" s="230">
        <v>1318</v>
      </c>
      <c r="AE31" s="764"/>
      <c r="AF31" s="188"/>
      <c r="AG31" s="290"/>
      <c r="AH31" s="83"/>
      <c r="AI31" s="190">
        <v>-465</v>
      </c>
      <c r="AJ31" s="190">
        <v>2</v>
      </c>
      <c r="AK31" s="190">
        <v>-53</v>
      </c>
      <c r="AL31" s="190">
        <v>415</v>
      </c>
      <c r="AM31" s="190">
        <f>SUM(R31:U31)</f>
        <v>607</v>
      </c>
      <c r="AN31" s="190">
        <v>1599</v>
      </c>
      <c r="AO31" s="190"/>
      <c r="AP31" s="190">
        <f>SUM(Z31:AC31)</f>
        <v>259</v>
      </c>
    </row>
    <row r="32" spans="1:42"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85"/>
      <c r="AI32" s="52"/>
      <c r="AJ32" s="52"/>
      <c r="AK32" s="52"/>
      <c r="AL32" s="52"/>
      <c r="AM32" s="52"/>
      <c r="AN32" s="52"/>
      <c r="AO32" s="52"/>
      <c r="AP32" s="52"/>
    </row>
    <row r="33" spans="1:42" s="2" customFormat="1" ht="26.45" customHeight="1" x14ac:dyDescent="0.2">
      <c r="A33" s="12" t="s">
        <v>139</v>
      </c>
      <c r="B33" s="160">
        <v>12</v>
      </c>
      <c r="C33" s="162">
        <v>13</v>
      </c>
      <c r="D33" s="162">
        <v>23</v>
      </c>
      <c r="E33" s="161">
        <v>11</v>
      </c>
      <c r="F33" s="229">
        <v>13</v>
      </c>
      <c r="G33" s="193">
        <v>-2</v>
      </c>
      <c r="H33" s="162">
        <v>421</v>
      </c>
      <c r="I33" s="289">
        <v>2</v>
      </c>
      <c r="J33" s="229">
        <v>1</v>
      </c>
      <c r="K33" s="193" t="s">
        <v>112</v>
      </c>
      <c r="L33" s="162" t="s">
        <v>112</v>
      </c>
      <c r="M33" s="465" t="s">
        <v>112</v>
      </c>
      <c r="N33" s="551">
        <v>0</v>
      </c>
      <c r="O33" s="162" t="s">
        <v>112</v>
      </c>
      <c r="P33" s="567" t="s">
        <v>112</v>
      </c>
      <c r="Q33" s="465" t="s">
        <v>112</v>
      </c>
      <c r="R33" s="551">
        <v>0</v>
      </c>
      <c r="S33" s="162" t="s">
        <v>112</v>
      </c>
      <c r="T33" s="567" t="s">
        <v>112</v>
      </c>
      <c r="U33" s="465" t="s">
        <v>112</v>
      </c>
      <c r="V33" s="862">
        <v>0</v>
      </c>
      <c r="W33" s="877">
        <v>0</v>
      </c>
      <c r="X33" s="567" t="s">
        <v>112</v>
      </c>
      <c r="Y33" s="465" t="s">
        <v>112</v>
      </c>
      <c r="Z33" s="862">
        <v>0</v>
      </c>
      <c r="AA33" s="877">
        <v>0</v>
      </c>
      <c r="AB33" s="1040">
        <v>0</v>
      </c>
      <c r="AC33" s="465" t="s">
        <v>112</v>
      </c>
      <c r="AD33" s="862">
        <v>0</v>
      </c>
      <c r="AE33" s="877"/>
      <c r="AF33" s="1040"/>
      <c r="AG33" s="465"/>
      <c r="AH33" s="83"/>
      <c r="AI33" s="163">
        <v>59</v>
      </c>
      <c r="AJ33" s="163">
        <v>434</v>
      </c>
      <c r="AK33" s="163">
        <v>1</v>
      </c>
      <c r="AL33" s="163" t="s">
        <v>112</v>
      </c>
      <c r="AM33" s="163" t="s">
        <v>112</v>
      </c>
      <c r="AN33" s="886">
        <v>0</v>
      </c>
      <c r="AO33" s="886"/>
      <c r="AP33" s="886">
        <f>SUM(Z33:AC33)</f>
        <v>0</v>
      </c>
    </row>
    <row r="34" spans="1:42"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85"/>
      <c r="AI34" s="52"/>
      <c r="AJ34" s="52"/>
      <c r="AK34" s="52"/>
      <c r="AL34" s="52"/>
      <c r="AM34" s="52"/>
      <c r="AN34" s="52"/>
      <c r="AO34" s="52"/>
      <c r="AP34" s="52"/>
    </row>
    <row r="35" spans="1:42"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9">
        <v>321</v>
      </c>
      <c r="X35" s="109">
        <v>379</v>
      </c>
      <c r="Y35" s="275">
        <v>989</v>
      </c>
      <c r="Z35" s="224">
        <v>-387</v>
      </c>
      <c r="AA35" s="759">
        <v>1</v>
      </c>
      <c r="AB35" s="109">
        <v>108</v>
      </c>
      <c r="AC35" s="275">
        <v>537</v>
      </c>
      <c r="AD35" s="224">
        <v>1318</v>
      </c>
      <c r="AE35" s="759"/>
      <c r="AF35" s="109"/>
      <c r="AG35" s="275"/>
      <c r="AH35" s="85"/>
      <c r="AI35" s="111">
        <v>-406</v>
      </c>
      <c r="AJ35" s="111">
        <v>436</v>
      </c>
      <c r="AK35" s="111">
        <v>-52</v>
      </c>
      <c r="AL35" s="111">
        <v>415</v>
      </c>
      <c r="AM35" s="111">
        <f>SUM(R35:U35)</f>
        <v>607</v>
      </c>
      <c r="AN35" s="111">
        <v>1599</v>
      </c>
      <c r="AO35" s="111"/>
      <c r="AP35" s="111">
        <f>SUM(Z35:AC35)</f>
        <v>259</v>
      </c>
    </row>
    <row r="36" spans="1:42"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9"/>
      <c r="X36" s="109"/>
      <c r="Y36" s="275"/>
      <c r="Z36" s="224"/>
      <c r="AA36" s="759"/>
      <c r="AB36" s="109"/>
      <c r="AC36" s="275"/>
      <c r="AD36" s="224"/>
      <c r="AE36" s="759"/>
      <c r="AF36" s="109"/>
      <c r="AG36" s="275"/>
      <c r="AH36" s="85"/>
      <c r="AI36" s="111"/>
      <c r="AJ36" s="111"/>
      <c r="AK36" s="111"/>
      <c r="AL36" s="111"/>
      <c r="AM36" s="111"/>
      <c r="AN36" s="111"/>
      <c r="AO36" s="111"/>
      <c r="AP36" s="111"/>
    </row>
    <row r="37" spans="1:42" s="2" customFormat="1" ht="25.5" customHeight="1" x14ac:dyDescent="0.2">
      <c r="A37" s="12" t="s">
        <v>124</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3">
        <v>-21</v>
      </c>
      <c r="X37" s="162">
        <v>-18</v>
      </c>
      <c r="Y37" s="289">
        <v>-17</v>
      </c>
      <c r="Z37" s="1043">
        <v>-11</v>
      </c>
      <c r="AA37" s="1044">
        <v>-14</v>
      </c>
      <c r="AB37" s="1045">
        <v>-17</v>
      </c>
      <c r="AC37" s="289">
        <v>-17</v>
      </c>
      <c r="AD37" s="1043">
        <v>-13</v>
      </c>
      <c r="AE37" s="1044"/>
      <c r="AF37" s="1045"/>
      <c r="AG37" s="289"/>
      <c r="AH37" s="83"/>
      <c r="AI37" s="163">
        <v>-50</v>
      </c>
      <c r="AJ37" s="163">
        <v>-46</v>
      </c>
      <c r="AK37" s="163">
        <v>-63</v>
      </c>
      <c r="AL37" s="163">
        <v>-67</v>
      </c>
      <c r="AM37" s="163">
        <f>SUM(R37:U37)</f>
        <v>-68</v>
      </c>
      <c r="AN37" s="163">
        <v>-73</v>
      </c>
      <c r="AO37" s="163"/>
      <c r="AP37" s="163">
        <f>SUM(Z37:AC37)</f>
        <v>-59</v>
      </c>
    </row>
    <row r="38" spans="1:42"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85"/>
      <c r="AI38" s="52"/>
      <c r="AJ38" s="52"/>
      <c r="AK38" s="52"/>
      <c r="AL38" s="52"/>
      <c r="AM38" s="52"/>
      <c r="AN38" s="52"/>
      <c r="AO38" s="52"/>
      <c r="AP38" s="52"/>
    </row>
    <row r="39" spans="1:42"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5">
        <v>300</v>
      </c>
      <c r="X39" s="165">
        <v>361</v>
      </c>
      <c r="Y39" s="277">
        <v>972</v>
      </c>
      <c r="Z39" s="231">
        <v>-398</v>
      </c>
      <c r="AA39" s="765">
        <v>-13</v>
      </c>
      <c r="AB39" s="165">
        <v>91</v>
      </c>
      <c r="AC39" s="277">
        <v>520</v>
      </c>
      <c r="AD39" s="231">
        <v>1305</v>
      </c>
      <c r="AE39" s="765"/>
      <c r="AF39" s="165"/>
      <c r="AG39" s="277"/>
      <c r="AH39" s="83"/>
      <c r="AI39" s="167">
        <v>-456</v>
      </c>
      <c r="AJ39" s="167">
        <v>390</v>
      </c>
      <c r="AK39" s="167">
        <v>-115</v>
      </c>
      <c r="AL39" s="167">
        <v>348</v>
      </c>
      <c r="AM39" s="167">
        <f>SUM(R39:U39)</f>
        <v>539</v>
      </c>
      <c r="AN39" s="167">
        <v>1526</v>
      </c>
      <c r="AO39" s="167"/>
      <c r="AP39" s="167">
        <f>SUM(Z39:AC39)</f>
        <v>200</v>
      </c>
    </row>
    <row r="40" spans="1:42"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8"/>
      <c r="X40" s="26"/>
      <c r="Y40" s="138"/>
      <c r="Z40" s="141"/>
      <c r="AA40" s="758"/>
      <c r="AB40" s="26"/>
      <c r="AC40" s="138"/>
      <c r="AD40" s="141"/>
      <c r="AE40" s="758"/>
      <c r="AF40" s="26"/>
      <c r="AG40" s="138"/>
      <c r="AI40" s="5"/>
      <c r="AJ40" s="5"/>
      <c r="AK40" s="5"/>
      <c r="AL40" s="5"/>
      <c r="AM40" s="5"/>
      <c r="AN40" s="5"/>
      <c r="AO40" s="5"/>
      <c r="AP40" s="5"/>
    </row>
    <row r="41" spans="1:42" s="2" customFormat="1" ht="13.7" customHeight="1" x14ac:dyDescent="0.2">
      <c r="A41" s="11" t="s">
        <v>294</v>
      </c>
      <c r="B41" s="4"/>
      <c r="C41" s="26"/>
      <c r="D41" s="26"/>
      <c r="E41" s="30"/>
      <c r="F41" s="141"/>
      <c r="G41" s="7"/>
      <c r="H41" s="26"/>
      <c r="I41" s="138"/>
      <c r="J41" s="141"/>
      <c r="K41" s="7"/>
      <c r="L41" s="26"/>
      <c r="M41" s="138"/>
      <c r="N41" s="141"/>
      <c r="O41" s="26"/>
      <c r="P41" s="26"/>
      <c r="Q41" s="138"/>
      <c r="R41" s="141"/>
      <c r="S41" s="26"/>
      <c r="T41" s="26"/>
      <c r="U41" s="138"/>
      <c r="V41" s="141"/>
      <c r="W41" s="758"/>
      <c r="X41" s="26"/>
      <c r="Y41" s="138"/>
      <c r="Z41" s="141"/>
      <c r="AA41" s="758"/>
      <c r="AB41" s="26"/>
      <c r="AC41" s="138"/>
      <c r="AD41" s="141"/>
      <c r="AE41" s="758"/>
      <c r="AF41" s="26"/>
      <c r="AG41" s="138"/>
      <c r="AI41" s="5"/>
      <c r="AJ41" s="5"/>
      <c r="AK41" s="5"/>
      <c r="AL41" s="5"/>
      <c r="AM41" s="5"/>
      <c r="AN41" s="5"/>
      <c r="AO41" s="5"/>
      <c r="AP41" s="5"/>
    </row>
    <row r="42" spans="1:42"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8"/>
      <c r="X42" s="26"/>
      <c r="Y42" s="138"/>
      <c r="Z42" s="141"/>
      <c r="AA42" s="758"/>
      <c r="AB42" s="26"/>
      <c r="AC42" s="138"/>
      <c r="AD42" s="141"/>
      <c r="AE42" s="758"/>
      <c r="AF42" s="26"/>
      <c r="AG42" s="138"/>
      <c r="AI42" s="5"/>
      <c r="AJ42" s="5"/>
      <c r="AK42" s="5"/>
      <c r="AL42" s="5"/>
      <c r="AM42" s="5"/>
      <c r="AN42" s="5"/>
      <c r="AO42" s="5"/>
      <c r="AP42" s="5"/>
    </row>
    <row r="43" spans="1:42"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8"/>
      <c r="X43" s="26"/>
      <c r="Y43" s="138"/>
      <c r="Z43" s="141"/>
      <c r="AA43" s="758"/>
      <c r="AB43" s="26"/>
      <c r="AC43" s="138"/>
      <c r="AD43" s="141"/>
      <c r="AE43" s="758"/>
      <c r="AF43" s="26"/>
      <c r="AG43" s="138"/>
      <c r="AI43" s="5"/>
      <c r="AJ43" s="5"/>
      <c r="AK43" s="5"/>
      <c r="AL43" s="5"/>
      <c r="AM43" s="5"/>
      <c r="AN43" s="5"/>
      <c r="AO43" s="5"/>
      <c r="AP43" s="5"/>
    </row>
    <row r="44" spans="1:42"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6">
        <v>1.29</v>
      </c>
      <c r="X44" s="96">
        <v>1.56</v>
      </c>
      <c r="Y44" s="291">
        <v>3.7</v>
      </c>
      <c r="Z44" s="232">
        <v>-1.1599999999999999</v>
      </c>
      <c r="AA44" s="766">
        <v>-0.04</v>
      </c>
      <c r="AB44" s="96">
        <v>0.27</v>
      </c>
      <c r="AC44" s="291">
        <v>1.55</v>
      </c>
      <c r="AD44" s="232">
        <v>3.88</v>
      </c>
      <c r="AE44" s="766"/>
      <c r="AF44" s="96"/>
      <c r="AG44" s="291"/>
      <c r="AH44" s="98"/>
      <c r="AI44" s="99">
        <v>-2.25</v>
      </c>
      <c r="AJ44" s="295">
        <v>-0.17</v>
      </c>
      <c r="AK44" s="295">
        <v>-0.46</v>
      </c>
      <c r="AL44" s="295">
        <v>1.4</v>
      </c>
      <c r="AM44" s="295">
        <v>2.27</v>
      </c>
      <c r="AN44" s="295">
        <v>6.36</v>
      </c>
      <c r="AO44" s="295"/>
      <c r="AP44" s="295">
        <v>0.59</v>
      </c>
    </row>
    <row r="45" spans="1:42" s="2" customFormat="1" ht="27" customHeight="1" x14ac:dyDescent="0.2">
      <c r="A45" s="12" t="s">
        <v>114</v>
      </c>
      <c r="B45" s="168">
        <v>0.06</v>
      </c>
      <c r="C45" s="169">
        <v>0.06</v>
      </c>
      <c r="D45" s="169">
        <v>0.1</v>
      </c>
      <c r="E45" s="170">
        <v>0.04</v>
      </c>
      <c r="F45" s="233">
        <v>0.05</v>
      </c>
      <c r="G45" s="197">
        <v>-0.01</v>
      </c>
      <c r="H45" s="169">
        <v>1.69</v>
      </c>
      <c r="I45" s="292">
        <v>0.01</v>
      </c>
      <c r="J45" s="233" t="s">
        <v>112</v>
      </c>
      <c r="K45" s="197" t="s">
        <v>112</v>
      </c>
      <c r="L45" s="169" t="s">
        <v>112</v>
      </c>
      <c r="M45" s="466" t="s">
        <v>112</v>
      </c>
      <c r="N45" s="551">
        <v>0</v>
      </c>
      <c r="O45" s="169" t="s">
        <v>112</v>
      </c>
      <c r="P45" s="568" t="s">
        <v>112</v>
      </c>
      <c r="Q45" s="466" t="s">
        <v>112</v>
      </c>
      <c r="R45" s="551">
        <v>0</v>
      </c>
      <c r="S45" s="169" t="s">
        <v>112</v>
      </c>
      <c r="T45" s="568" t="s">
        <v>112</v>
      </c>
      <c r="U45" s="466" t="s">
        <v>112</v>
      </c>
      <c r="V45" s="863">
        <v>0</v>
      </c>
      <c r="W45" s="878">
        <v>0</v>
      </c>
      <c r="X45" s="878">
        <v>0</v>
      </c>
      <c r="Y45" s="466" t="s">
        <v>112</v>
      </c>
      <c r="Z45" s="863">
        <v>0</v>
      </c>
      <c r="AA45" s="878">
        <v>0</v>
      </c>
      <c r="AB45" s="878">
        <v>0</v>
      </c>
      <c r="AC45" s="466" t="s">
        <v>112</v>
      </c>
      <c r="AD45" s="863">
        <v>0</v>
      </c>
      <c r="AE45" s="878"/>
      <c r="AF45" s="878"/>
      <c r="AG45" s="466"/>
      <c r="AH45" s="172"/>
      <c r="AI45" s="171">
        <v>0.26</v>
      </c>
      <c r="AJ45" s="171">
        <v>1.74</v>
      </c>
      <c r="AK45" s="467" t="s">
        <v>112</v>
      </c>
      <c r="AL45" s="467" t="s">
        <v>112</v>
      </c>
      <c r="AM45" s="467" t="s">
        <v>112</v>
      </c>
      <c r="AN45" s="887">
        <v>0</v>
      </c>
      <c r="AO45" s="887"/>
      <c r="AP45" s="887">
        <v>0</v>
      </c>
    </row>
    <row r="46" spans="1:42"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6">
        <v>1.29</v>
      </c>
      <c r="X46" s="96">
        <v>1.56</v>
      </c>
      <c r="Y46" s="291">
        <v>3.7</v>
      </c>
      <c r="Z46" s="232">
        <v>-1.1599999999999999</v>
      </c>
      <c r="AA46" s="766">
        <v>-0.04</v>
      </c>
      <c r="AB46" s="96">
        <v>0.27</v>
      </c>
      <c r="AC46" s="291">
        <v>1.55</v>
      </c>
      <c r="AD46" s="232">
        <v>3.88</v>
      </c>
      <c r="AE46" s="766"/>
      <c r="AF46" s="96"/>
      <c r="AG46" s="291"/>
      <c r="AH46" s="98"/>
      <c r="AI46" s="99">
        <v>-1.99</v>
      </c>
      <c r="AJ46" s="99">
        <v>1.57</v>
      </c>
      <c r="AK46" s="99">
        <v>-0.46</v>
      </c>
      <c r="AL46" s="99">
        <v>1.4</v>
      </c>
      <c r="AM46" s="99">
        <v>2.27</v>
      </c>
      <c r="AN46" s="99">
        <v>6.36</v>
      </c>
      <c r="AO46" s="99"/>
      <c r="AP46" s="99">
        <v>0.59</v>
      </c>
    </row>
    <row r="47" spans="1:42"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6"/>
      <c r="X47" s="96"/>
      <c r="Y47" s="291"/>
      <c r="Z47" s="232"/>
      <c r="AA47" s="766"/>
      <c r="AB47" s="96"/>
      <c r="AC47" s="291"/>
      <c r="AD47" s="232"/>
      <c r="AE47" s="766"/>
      <c r="AF47" s="96"/>
      <c r="AG47" s="291"/>
      <c r="AH47" s="98"/>
      <c r="AI47" s="99"/>
      <c r="AJ47" s="99"/>
      <c r="AK47" s="99"/>
      <c r="AL47" s="99"/>
      <c r="AM47" s="99"/>
      <c r="AN47" s="99"/>
      <c r="AO47" s="99"/>
      <c r="AP47" s="99"/>
    </row>
    <row r="48" spans="1:42"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6">
        <v>1.23</v>
      </c>
      <c r="X48" s="96">
        <v>1.49</v>
      </c>
      <c r="Y48" s="291">
        <v>3.56</v>
      </c>
      <c r="Z48" s="232">
        <v>-1.1599999999999999</v>
      </c>
      <c r="AA48" s="766">
        <v>-0.04</v>
      </c>
      <c r="AB48" s="96">
        <v>0.26</v>
      </c>
      <c r="AC48" s="291">
        <v>1.51</v>
      </c>
      <c r="AD48" s="232">
        <v>3.79</v>
      </c>
      <c r="AE48" s="766"/>
      <c r="AF48" s="96"/>
      <c r="AG48" s="291"/>
      <c r="AH48" s="98"/>
      <c r="AI48" s="99">
        <v>-2.25</v>
      </c>
      <c r="AJ48" s="295">
        <v>-0.17</v>
      </c>
      <c r="AK48" s="295">
        <v>-0.46</v>
      </c>
      <c r="AL48" s="295">
        <v>1.36</v>
      </c>
      <c r="AM48" s="295">
        <v>2.17</v>
      </c>
      <c r="AN48" s="295">
        <v>6.1</v>
      </c>
      <c r="AO48" s="295"/>
      <c r="AP48" s="295">
        <v>0.57999999999999996</v>
      </c>
    </row>
    <row r="49" spans="1:42" s="2" customFormat="1" ht="27" customHeight="1" x14ac:dyDescent="0.2">
      <c r="A49" s="12" t="s">
        <v>113</v>
      </c>
      <c r="B49" s="168">
        <v>0.06</v>
      </c>
      <c r="C49" s="169">
        <v>0.06</v>
      </c>
      <c r="D49" s="169">
        <v>0.1</v>
      </c>
      <c r="E49" s="170">
        <v>0.04</v>
      </c>
      <c r="F49" s="233">
        <v>0.05</v>
      </c>
      <c r="G49" s="197">
        <v>-0.01</v>
      </c>
      <c r="H49" s="169">
        <v>1.69</v>
      </c>
      <c r="I49" s="292">
        <v>0.01</v>
      </c>
      <c r="J49" s="233" t="s">
        <v>112</v>
      </c>
      <c r="K49" s="197" t="s">
        <v>112</v>
      </c>
      <c r="L49" s="169" t="s">
        <v>112</v>
      </c>
      <c r="M49" s="466" t="s">
        <v>112</v>
      </c>
      <c r="N49" s="551">
        <v>0</v>
      </c>
      <c r="O49" s="169" t="s">
        <v>112</v>
      </c>
      <c r="P49" s="568" t="s">
        <v>112</v>
      </c>
      <c r="Q49" s="466" t="s">
        <v>112</v>
      </c>
      <c r="R49" s="551">
        <v>0</v>
      </c>
      <c r="S49" s="169" t="s">
        <v>112</v>
      </c>
      <c r="T49" s="568" t="s">
        <v>112</v>
      </c>
      <c r="U49" s="466" t="s">
        <v>112</v>
      </c>
      <c r="V49" s="863">
        <v>0</v>
      </c>
      <c r="W49" s="878">
        <v>0</v>
      </c>
      <c r="X49" s="878">
        <v>0</v>
      </c>
      <c r="Y49" s="466" t="s">
        <v>112</v>
      </c>
      <c r="Z49" s="863">
        <v>0</v>
      </c>
      <c r="AA49" s="878">
        <v>0</v>
      </c>
      <c r="AB49" s="878">
        <v>0</v>
      </c>
      <c r="AC49" s="466" t="s">
        <v>112</v>
      </c>
      <c r="AD49" s="863">
        <v>0</v>
      </c>
      <c r="AE49" s="878"/>
      <c r="AF49" s="878"/>
      <c r="AG49" s="466"/>
      <c r="AH49" s="172"/>
      <c r="AI49" s="171">
        <v>0.26</v>
      </c>
      <c r="AJ49" s="171">
        <v>1.74</v>
      </c>
      <c r="AK49" s="467" t="s">
        <v>112</v>
      </c>
      <c r="AL49" s="467" t="s">
        <v>112</v>
      </c>
      <c r="AM49" s="467" t="s">
        <v>112</v>
      </c>
      <c r="AN49" s="887">
        <v>0</v>
      </c>
      <c r="AO49" s="887"/>
      <c r="AP49" s="887">
        <v>0</v>
      </c>
    </row>
    <row r="50" spans="1:42"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6">
        <v>1.23</v>
      </c>
      <c r="X50" s="96">
        <v>1.49</v>
      </c>
      <c r="Y50" s="291">
        <v>3.56</v>
      </c>
      <c r="Z50" s="232">
        <v>-1.1599999999999999</v>
      </c>
      <c r="AA50" s="766">
        <v>-0.04</v>
      </c>
      <c r="AB50" s="96">
        <v>0.26</v>
      </c>
      <c r="AC50" s="291">
        <v>1.51</v>
      </c>
      <c r="AD50" s="232">
        <v>3.79</v>
      </c>
      <c r="AE50" s="766"/>
      <c r="AF50" s="96"/>
      <c r="AG50" s="291"/>
      <c r="AH50" s="98"/>
      <c r="AI50" s="99">
        <v>-1.99</v>
      </c>
      <c r="AJ50" s="99">
        <v>1.57</v>
      </c>
      <c r="AK50" s="99">
        <v>-0.46</v>
      </c>
      <c r="AL50" s="99">
        <v>1.36</v>
      </c>
      <c r="AM50" s="99">
        <v>2.17</v>
      </c>
      <c r="AN50" s="99">
        <v>6.1</v>
      </c>
      <c r="AO50" s="99"/>
      <c r="AP50" s="99">
        <v>0.57999999999999996</v>
      </c>
    </row>
    <row r="51" spans="1:42"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8"/>
      <c r="X51" s="26"/>
      <c r="Y51" s="138"/>
      <c r="Z51" s="141"/>
      <c r="AA51" s="758"/>
      <c r="AB51" s="26"/>
      <c r="AC51" s="138"/>
      <c r="AD51" s="141"/>
      <c r="AE51" s="758"/>
      <c r="AF51" s="26"/>
      <c r="AG51" s="138"/>
      <c r="AI51" s="5"/>
      <c r="AJ51" s="5"/>
      <c r="AK51" s="5"/>
      <c r="AL51" s="5"/>
      <c r="AM51" s="5"/>
      <c r="AN51" s="5"/>
      <c r="AO51" s="5"/>
      <c r="AP51" s="5"/>
    </row>
    <row r="52" spans="1:42"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8"/>
      <c r="X52" s="26"/>
      <c r="Y52" s="138"/>
      <c r="Z52" s="141"/>
      <c r="AA52" s="758"/>
      <c r="AB52" s="26"/>
      <c r="AC52" s="138"/>
      <c r="AD52" s="141"/>
      <c r="AE52" s="758"/>
      <c r="AF52" s="26"/>
      <c r="AG52" s="138"/>
      <c r="AI52" s="5"/>
      <c r="AJ52" s="5"/>
      <c r="AK52" s="5"/>
      <c r="AL52" s="5"/>
      <c r="AM52" s="5"/>
      <c r="AN52" s="5"/>
      <c r="AO52" s="5"/>
      <c r="AP52" s="5"/>
    </row>
    <row r="53" spans="1:42"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7">
        <v>232681</v>
      </c>
      <c r="X53" s="101">
        <v>231545</v>
      </c>
      <c r="Y53" s="293">
        <v>262766</v>
      </c>
      <c r="Z53" s="234">
        <v>341830</v>
      </c>
      <c r="AA53" s="767">
        <v>341299</v>
      </c>
      <c r="AB53" s="101">
        <v>335858</v>
      </c>
      <c r="AC53" s="293">
        <v>334768</v>
      </c>
      <c r="AD53" s="234">
        <v>336396</v>
      </c>
      <c r="AE53" s="767"/>
      <c r="AF53" s="101"/>
      <c r="AG53" s="293"/>
      <c r="AH53" s="103"/>
      <c r="AI53" s="104">
        <v>229280</v>
      </c>
      <c r="AJ53" s="104">
        <v>248812</v>
      </c>
      <c r="AK53" s="104">
        <v>248064</v>
      </c>
      <c r="AL53" s="104">
        <v>248526</v>
      </c>
      <c r="AM53" s="104">
        <v>237954</v>
      </c>
      <c r="AN53" s="104">
        <v>239764</v>
      </c>
      <c r="AO53" s="104"/>
      <c r="AP53" s="104">
        <v>338477</v>
      </c>
    </row>
    <row r="54" spans="1:42"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1">
        <v>250124</v>
      </c>
      <c r="T54" s="101">
        <v>246550</v>
      </c>
      <c r="U54" s="730">
        <v>242901</v>
      </c>
      <c r="V54" s="807">
        <v>233116</v>
      </c>
      <c r="W54" s="768">
        <v>243288</v>
      </c>
      <c r="X54" s="681">
        <v>242122</v>
      </c>
      <c r="Y54" s="730">
        <v>272785</v>
      </c>
      <c r="Z54" s="807">
        <v>341830</v>
      </c>
      <c r="AA54" s="768">
        <v>341299</v>
      </c>
      <c r="AB54" s="681">
        <v>344365</v>
      </c>
      <c r="AC54" s="730">
        <v>343546</v>
      </c>
      <c r="AD54" s="807">
        <v>344011</v>
      </c>
      <c r="AE54" s="768"/>
      <c r="AF54" s="681"/>
      <c r="AG54" s="730"/>
      <c r="AH54" s="103"/>
      <c r="AI54" s="104">
        <v>229280</v>
      </c>
      <c r="AJ54" s="104">
        <v>248812</v>
      </c>
      <c r="AK54" s="104">
        <v>248064</v>
      </c>
      <c r="AL54" s="104">
        <v>255050</v>
      </c>
      <c r="AM54" s="731">
        <v>248609</v>
      </c>
      <c r="AN54" s="731">
        <v>250116</v>
      </c>
      <c r="AO54" s="731"/>
      <c r="AP54" s="731">
        <v>347607</v>
      </c>
    </row>
    <row r="55" spans="1:42" s="2" customFormat="1" ht="13.7" customHeight="1" thickBot="1" x14ac:dyDescent="0.25">
      <c r="A55" s="16"/>
      <c r="B55" s="9"/>
      <c r="C55" s="27"/>
      <c r="D55" s="27"/>
      <c r="E55" s="31"/>
      <c r="F55" s="235"/>
      <c r="G55" s="199"/>
      <c r="H55" s="27"/>
      <c r="I55" s="294"/>
      <c r="J55" s="235"/>
      <c r="K55" s="199"/>
      <c r="L55" s="27"/>
      <c r="M55" s="294"/>
      <c r="N55" s="235"/>
      <c r="O55" s="27"/>
      <c r="P55" s="27"/>
      <c r="Q55" s="294"/>
      <c r="R55" s="235"/>
      <c r="S55" s="27"/>
      <c r="T55" s="27"/>
      <c r="U55" s="294"/>
      <c r="V55" s="808"/>
      <c r="W55" s="769"/>
      <c r="X55" s="27"/>
      <c r="Y55" s="294"/>
      <c r="Z55" s="808"/>
      <c r="AA55" s="769"/>
      <c r="AB55" s="27"/>
      <c r="AC55" s="294"/>
      <c r="AD55" s="808"/>
      <c r="AE55" s="769"/>
      <c r="AF55" s="27"/>
      <c r="AG55" s="294"/>
      <c r="AI55" s="10"/>
      <c r="AJ55" s="10"/>
      <c r="AK55" s="10"/>
      <c r="AL55" s="10"/>
      <c r="AM55" s="10"/>
      <c r="AN55" s="10"/>
      <c r="AO55" s="10"/>
      <c r="AP55" s="10"/>
    </row>
    <row r="56" spans="1:42" s="2" customFormat="1" x14ac:dyDescent="0.2"/>
    <row r="57" spans="1:42" s="2" customFormat="1" x14ac:dyDescent="0.2">
      <c r="A57" s="952" t="s">
        <v>295</v>
      </c>
    </row>
    <row r="58" spans="1:42" s="2" customFormat="1" x14ac:dyDescent="0.2"/>
    <row r="59" spans="1:42" s="2" customFormat="1" ht="24" x14ac:dyDescent="0.2">
      <c r="A59" s="885" t="s">
        <v>279</v>
      </c>
      <c r="B59" s="372" t="s">
        <v>274</v>
      </c>
    </row>
    <row r="60" spans="1:42" s="2" customFormat="1" ht="36" x14ac:dyDescent="0.2">
      <c r="A60" s="885" t="s">
        <v>280</v>
      </c>
      <c r="B60" s="372" t="s">
        <v>275</v>
      </c>
    </row>
    <row r="61" spans="1:42" s="2" customFormat="1" x14ac:dyDescent="0.2">
      <c r="A61" s="885"/>
    </row>
    <row r="62" spans="1:42" x14ac:dyDescent="0.2">
      <c r="A62" s="923"/>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4" type="noConversion"/>
  <pageMargins left="0.2" right="0.2" top="0.5" bottom="0.5" header="0" footer="0"/>
  <pageSetup scale="32" orientation="portrait" verticalDpi="1200" r:id="rId3"/>
  <ignoredErrors>
    <ignoredError sqref="AJ7 AM24:AM32 AM34:AM39 AM13:AM22 AM5:AM11 AP5 AP6:AP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56"/>
  <sheetViews>
    <sheetView zoomScaleNormal="100" workbookViewId="0">
      <pane xSplit="1" ySplit="6" topLeftCell="V16" activePane="bottomRight" state="frozen"/>
      <selection pane="topRight" activeCell="B1" sqref="B1"/>
      <selection pane="bottomLeft" activeCell="A7" sqref="A7"/>
      <selection pane="bottomRight" activeCell="AI45" sqref="AI45"/>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30" width="9.5703125" style="272" customWidth="1" outlineLevel="1"/>
    <col min="31" max="33" width="9.5703125" style="272" hidden="1" customWidth="1" outlineLevel="1"/>
    <col min="34" max="34" width="9.140625" collapsed="1"/>
  </cols>
  <sheetData>
    <row r="1" spans="1:33" ht="15" x14ac:dyDescent="0.25">
      <c r="A1" s="1" t="s">
        <v>0</v>
      </c>
    </row>
    <row r="2" spans="1:33" ht="15.75" thickBot="1" x14ac:dyDescent="0.3">
      <c r="A2" s="1" t="s">
        <v>119</v>
      </c>
    </row>
    <row r="3" spans="1:33" s="3" customFormat="1" ht="14.25" customHeight="1" thickBot="1" x14ac:dyDescent="0.25">
      <c r="A3" s="13" t="s">
        <v>7</v>
      </c>
      <c r="B3" s="14" t="s">
        <v>8</v>
      </c>
      <c r="C3" s="28" t="s">
        <v>1</v>
      </c>
      <c r="D3" s="28" t="s">
        <v>2</v>
      </c>
      <c r="E3" s="29" t="s">
        <v>19</v>
      </c>
      <c r="F3" s="183" t="s">
        <v>117</v>
      </c>
      <c r="G3" s="28" t="s">
        <v>126</v>
      </c>
      <c r="H3" s="253" t="s">
        <v>135</v>
      </c>
      <c r="I3" s="182" t="s">
        <v>137</v>
      </c>
      <c r="J3" s="183" t="s">
        <v>144</v>
      </c>
      <c r="K3" s="253" t="s">
        <v>148</v>
      </c>
      <c r="L3" s="253" t="s">
        <v>149</v>
      </c>
      <c r="M3" s="182" t="s">
        <v>150</v>
      </c>
      <c r="N3" s="474" t="s">
        <v>218</v>
      </c>
      <c r="O3" s="253" t="s">
        <v>219</v>
      </c>
      <c r="P3" s="253" t="s">
        <v>220</v>
      </c>
      <c r="Q3" s="182" t="s">
        <v>221</v>
      </c>
      <c r="R3" s="474" t="s">
        <v>228</v>
      </c>
      <c r="S3" s="253" t="s">
        <v>229</v>
      </c>
      <c r="T3" s="717" t="s">
        <v>230</v>
      </c>
      <c r="U3" s="689" t="s">
        <v>231</v>
      </c>
      <c r="V3" s="770" t="s">
        <v>244</v>
      </c>
      <c r="W3" s="771" t="s">
        <v>245</v>
      </c>
      <c r="X3" s="717" t="s">
        <v>246</v>
      </c>
      <c r="Y3" s="689" t="s">
        <v>247</v>
      </c>
      <c r="Z3" s="770" t="s">
        <v>296</v>
      </c>
      <c r="AA3" s="771" t="s">
        <v>297</v>
      </c>
      <c r="AB3" s="717" t="s">
        <v>298</v>
      </c>
      <c r="AC3" s="689" t="s">
        <v>299</v>
      </c>
      <c r="AD3" s="474" t="s">
        <v>382</v>
      </c>
      <c r="AE3" s="475" t="s">
        <v>383</v>
      </c>
      <c r="AF3" s="184" t="s">
        <v>384</v>
      </c>
      <c r="AG3" s="180" t="s">
        <v>385</v>
      </c>
    </row>
    <row r="4" spans="1:33" s="2" customFormat="1" ht="10.15" customHeight="1" x14ac:dyDescent="0.2">
      <c r="A4" s="6"/>
      <c r="B4" s="4"/>
      <c r="C4" s="26"/>
      <c r="D4" s="26"/>
      <c r="E4" s="30"/>
      <c r="F4" s="236"/>
      <c r="G4" s="178"/>
      <c r="H4" s="26"/>
      <c r="I4" s="138"/>
      <c r="J4" s="236"/>
      <c r="K4" s="26"/>
      <c r="L4" s="26"/>
      <c r="M4" s="138"/>
      <c r="N4" s="236"/>
      <c r="O4" s="26"/>
      <c r="P4" s="26"/>
      <c r="Q4" s="138"/>
      <c r="R4" s="236"/>
      <c r="S4" s="26"/>
      <c r="T4" s="718"/>
      <c r="U4" s="30"/>
      <c r="V4" s="758"/>
      <c r="W4" s="758"/>
      <c r="X4" s="718"/>
      <c r="Y4" s="30"/>
      <c r="Z4" s="758"/>
      <c r="AA4" s="758"/>
      <c r="AB4" s="718"/>
      <c r="AC4" s="30"/>
      <c r="AD4" s="758"/>
      <c r="AE4" s="758"/>
      <c r="AF4" s="718"/>
      <c r="AG4" s="30"/>
    </row>
    <row r="5" spans="1:33" s="2" customFormat="1" ht="13.7" customHeight="1" x14ac:dyDescent="0.2">
      <c r="A5" s="11" t="s">
        <v>39</v>
      </c>
      <c r="B5" s="4"/>
      <c r="C5" s="26"/>
      <c r="D5" s="26"/>
      <c r="E5" s="30"/>
      <c r="F5" s="236"/>
      <c r="G5" s="178"/>
      <c r="H5" s="26"/>
      <c r="I5" s="138"/>
      <c r="J5" s="236"/>
      <c r="K5" s="26"/>
      <c r="L5" s="26"/>
      <c r="M5" s="138"/>
      <c r="N5" s="236"/>
      <c r="O5" s="26"/>
      <c r="P5" s="26"/>
      <c r="Q5" s="138"/>
      <c r="R5" s="236"/>
      <c r="S5" s="26"/>
      <c r="T5" s="718"/>
      <c r="U5" s="30"/>
      <c r="V5" s="758"/>
      <c r="W5" s="758"/>
      <c r="X5" s="718"/>
      <c r="Y5" s="30"/>
      <c r="Z5" s="758"/>
      <c r="AA5" s="758"/>
      <c r="AB5" s="718"/>
      <c r="AC5" s="30"/>
      <c r="AD5" s="758"/>
      <c r="AE5" s="758"/>
      <c r="AF5" s="718"/>
      <c r="AG5" s="30"/>
    </row>
    <row r="6" spans="1:33" s="2" customFormat="1" ht="13.7" customHeight="1" x14ac:dyDescent="0.2">
      <c r="A6" s="11" t="s">
        <v>40</v>
      </c>
      <c r="B6" s="4"/>
      <c r="C6" s="26"/>
      <c r="D6" s="26"/>
      <c r="E6" s="30"/>
      <c r="F6" s="236"/>
      <c r="G6" s="178"/>
      <c r="H6" s="26"/>
      <c r="I6" s="138"/>
      <c r="J6" s="236"/>
      <c r="K6" s="26"/>
      <c r="L6" s="26"/>
      <c r="M6" s="138"/>
      <c r="N6" s="236"/>
      <c r="O6" s="26"/>
      <c r="P6" s="26"/>
      <c r="Q6" s="138"/>
      <c r="R6" s="236"/>
      <c r="S6" s="26"/>
      <c r="T6" s="718"/>
      <c r="U6" s="30"/>
      <c r="V6" s="758"/>
      <c r="W6" s="758"/>
      <c r="X6" s="718"/>
      <c r="Y6" s="30"/>
      <c r="Z6" s="758"/>
      <c r="AA6" s="758"/>
      <c r="AB6" s="718"/>
      <c r="AC6" s="30"/>
      <c r="AD6" s="758"/>
      <c r="AE6" s="758"/>
      <c r="AF6" s="718"/>
      <c r="AG6" s="30"/>
    </row>
    <row r="7" spans="1:33"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9">
        <v>594</v>
      </c>
      <c r="U7" s="86">
        <v>1185</v>
      </c>
      <c r="V7" s="264">
        <v>1355</v>
      </c>
      <c r="W7" s="264">
        <v>2435</v>
      </c>
      <c r="X7" s="719">
        <v>2492</v>
      </c>
      <c r="Y7" s="86">
        <v>1614</v>
      </c>
      <c r="Z7" s="264">
        <v>1488</v>
      </c>
      <c r="AA7" s="264">
        <v>1335</v>
      </c>
      <c r="AB7" s="719">
        <v>1569</v>
      </c>
      <c r="AC7" s="86">
        <v>1894</v>
      </c>
      <c r="AD7" s="264">
        <v>2238</v>
      </c>
      <c r="AE7" s="264"/>
      <c r="AF7" s="719"/>
      <c r="AG7" s="86"/>
    </row>
    <row r="8" spans="1:33" s="94" customFormat="1" ht="13.7" customHeight="1" x14ac:dyDescent="0.2">
      <c r="A8" s="885" t="s">
        <v>215</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20">
        <v>692</v>
      </c>
      <c r="U8" s="432">
        <v>546</v>
      </c>
      <c r="V8" s="772">
        <v>539</v>
      </c>
      <c r="W8" s="772">
        <v>533</v>
      </c>
      <c r="X8" s="720">
        <v>611</v>
      </c>
      <c r="Y8" s="432">
        <v>1047</v>
      </c>
      <c r="Z8" s="772">
        <v>1054</v>
      </c>
      <c r="AA8" s="772">
        <v>1085</v>
      </c>
      <c r="AB8" s="720">
        <v>1157</v>
      </c>
      <c r="AC8" s="432">
        <v>1033</v>
      </c>
      <c r="AD8" s="772">
        <v>983</v>
      </c>
      <c r="AE8" s="772"/>
      <c r="AF8" s="720"/>
      <c r="AG8" s="432"/>
    </row>
    <row r="9" spans="1:33" s="94" customFormat="1" ht="13.7" customHeight="1" x14ac:dyDescent="0.2">
      <c r="A9" s="885" t="s">
        <v>303</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20">
        <v>36</v>
      </c>
      <c r="U9" s="432">
        <v>47</v>
      </c>
      <c r="V9" s="772"/>
      <c r="W9" s="772"/>
      <c r="X9" s="720"/>
      <c r="Y9" s="432"/>
      <c r="Z9" s="772"/>
      <c r="AA9" s="772"/>
      <c r="AB9" s="720"/>
      <c r="AC9" s="432"/>
      <c r="AD9" s="772"/>
      <c r="AE9" s="772"/>
      <c r="AF9" s="720"/>
      <c r="AG9" s="432"/>
    </row>
    <row r="10" spans="1:33"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9">
        <v>6</v>
      </c>
      <c r="U10" s="86" t="s">
        <v>112</v>
      </c>
      <c r="V10" s="264">
        <v>59</v>
      </c>
      <c r="W10" s="264">
        <v>361</v>
      </c>
      <c r="X10" s="719">
        <v>356</v>
      </c>
      <c r="Y10" s="86">
        <v>15</v>
      </c>
      <c r="Z10" s="264">
        <v>8</v>
      </c>
      <c r="AA10" s="264">
        <v>1101</v>
      </c>
      <c r="AB10" s="719">
        <v>1092</v>
      </c>
      <c r="AC10" s="86">
        <v>1104</v>
      </c>
      <c r="AD10" s="773" t="s">
        <v>112</v>
      </c>
      <c r="AE10" s="264"/>
      <c r="AF10" s="719"/>
      <c r="AG10" s="86"/>
    </row>
    <row r="11" spans="1:33" s="2" customFormat="1" ht="13.7" customHeight="1" x14ac:dyDescent="0.2">
      <c r="A11" s="12" t="s">
        <v>43</v>
      </c>
      <c r="B11" s="113">
        <v>99</v>
      </c>
      <c r="C11" s="114">
        <v>101</v>
      </c>
      <c r="D11" s="114">
        <v>109</v>
      </c>
      <c r="E11" s="115">
        <v>110</v>
      </c>
      <c r="F11" s="237">
        <v>102</v>
      </c>
      <c r="G11" s="201">
        <v>92</v>
      </c>
      <c r="H11" s="116" t="s">
        <v>112</v>
      </c>
      <c r="I11" s="274" t="s">
        <v>112</v>
      </c>
      <c r="J11" s="302" t="s">
        <v>112</v>
      </c>
      <c r="K11" s="116" t="s">
        <v>112</v>
      </c>
      <c r="L11" s="116" t="s">
        <v>112</v>
      </c>
      <c r="M11" s="274" t="s">
        <v>112</v>
      </c>
      <c r="N11" s="552">
        <v>0</v>
      </c>
      <c r="O11" s="116" t="s">
        <v>112</v>
      </c>
      <c r="P11" s="116" t="s">
        <v>112</v>
      </c>
      <c r="Q11" s="274" t="s">
        <v>112</v>
      </c>
      <c r="R11" s="552">
        <v>0</v>
      </c>
      <c r="S11" s="116" t="s">
        <v>112</v>
      </c>
      <c r="T11" s="721" t="s">
        <v>112</v>
      </c>
      <c r="U11" s="173" t="s">
        <v>112</v>
      </c>
      <c r="V11" s="773" t="s">
        <v>112</v>
      </c>
      <c r="W11" s="773" t="s">
        <v>112</v>
      </c>
      <c r="X11" s="773" t="s">
        <v>112</v>
      </c>
      <c r="Y11" s="173" t="s">
        <v>112</v>
      </c>
      <c r="Z11" s="773" t="s">
        <v>112</v>
      </c>
      <c r="AA11" s="773" t="s">
        <v>112</v>
      </c>
      <c r="AB11" s="1041">
        <v>0</v>
      </c>
      <c r="AC11" s="173" t="s">
        <v>112</v>
      </c>
      <c r="AD11" s="773" t="s">
        <v>112</v>
      </c>
      <c r="AE11" s="773"/>
      <c r="AF11" s="1041"/>
      <c r="AG11" s="173"/>
    </row>
    <row r="12" spans="1:33"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9">
        <v>748</v>
      </c>
      <c r="U12" s="86">
        <v>755</v>
      </c>
      <c r="V12" s="264">
        <v>772</v>
      </c>
      <c r="W12" s="264">
        <v>756</v>
      </c>
      <c r="X12" s="719">
        <v>751</v>
      </c>
      <c r="Y12" s="86">
        <v>1879</v>
      </c>
      <c r="Z12" s="264">
        <v>1452</v>
      </c>
      <c r="AA12" s="264">
        <v>1167</v>
      </c>
      <c r="AB12" s="719">
        <v>1141</v>
      </c>
      <c r="AC12" s="86">
        <v>1113</v>
      </c>
      <c r="AD12" s="264">
        <v>1144</v>
      </c>
      <c r="AE12" s="264"/>
      <c r="AF12" s="719"/>
      <c r="AG12" s="86"/>
    </row>
    <row r="13" spans="1:33"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9">
        <v>107</v>
      </c>
      <c r="U13" s="86">
        <v>107</v>
      </c>
      <c r="V13" s="264">
        <v>169</v>
      </c>
      <c r="W13" s="264">
        <v>172</v>
      </c>
      <c r="X13" s="719">
        <v>189</v>
      </c>
      <c r="Y13" s="86">
        <v>257</v>
      </c>
      <c r="Z13" s="264">
        <v>243</v>
      </c>
      <c r="AA13" s="264">
        <v>251</v>
      </c>
      <c r="AB13" s="719">
        <v>244</v>
      </c>
      <c r="AC13" s="86">
        <v>254</v>
      </c>
      <c r="AD13" s="264">
        <v>317</v>
      </c>
      <c r="AE13" s="264"/>
      <c r="AF13" s="719"/>
      <c r="AG13" s="86"/>
    </row>
    <row r="14" spans="1:33"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2">
        <v>2183</v>
      </c>
      <c r="U14" s="110">
        <v>2640</v>
      </c>
      <c r="V14" s="759">
        <v>2894</v>
      </c>
      <c r="W14" s="759">
        <v>4257</v>
      </c>
      <c r="X14" s="722">
        <v>4399</v>
      </c>
      <c r="Y14" s="110">
        <v>4812</v>
      </c>
      <c r="Z14" s="759">
        <v>4245</v>
      </c>
      <c r="AA14" s="759">
        <v>4939</v>
      </c>
      <c r="AB14" s="722">
        <v>5203</v>
      </c>
      <c r="AC14" s="110">
        <v>5398</v>
      </c>
      <c r="AD14" s="759">
        <v>4682</v>
      </c>
      <c r="AE14" s="759"/>
      <c r="AF14" s="722"/>
      <c r="AG14" s="110"/>
    </row>
    <row r="15" spans="1:33"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9"/>
      <c r="U15" s="86"/>
      <c r="V15" s="264"/>
      <c r="W15" s="264"/>
      <c r="X15" s="719"/>
      <c r="Y15" s="86"/>
      <c r="Z15" s="264"/>
      <c r="AA15" s="264"/>
      <c r="AB15" s="719"/>
      <c r="AC15" s="86"/>
      <c r="AD15" s="264"/>
      <c r="AE15" s="264"/>
      <c r="AF15" s="719"/>
      <c r="AG15" s="86"/>
    </row>
    <row r="16" spans="1:33"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9"/>
      <c r="U16" s="86"/>
      <c r="V16" s="264"/>
      <c r="W16" s="264"/>
      <c r="X16" s="719"/>
      <c r="Y16" s="86"/>
      <c r="Z16" s="264"/>
      <c r="AA16" s="264"/>
      <c r="AB16" s="719"/>
      <c r="AC16" s="86"/>
      <c r="AD16" s="264"/>
      <c r="AE16" s="264"/>
      <c r="AF16" s="719"/>
      <c r="AG16" s="86"/>
    </row>
    <row r="17" spans="1:33" s="2" customFormat="1" ht="13.7" customHeight="1" x14ac:dyDescent="0.2">
      <c r="A17" s="885" t="s">
        <v>304</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9">
        <v>59</v>
      </c>
      <c r="U17" s="86">
        <v>71</v>
      </c>
      <c r="V17" s="264">
        <v>73</v>
      </c>
      <c r="W17" s="264">
        <v>75</v>
      </c>
      <c r="X17" s="719">
        <v>78</v>
      </c>
      <c r="Y17" s="432"/>
      <c r="Z17" s="264"/>
      <c r="AA17" s="264"/>
      <c r="AB17" s="719"/>
      <c r="AC17" s="432"/>
      <c r="AD17" s="264"/>
      <c r="AE17" s="264"/>
      <c r="AF17" s="719"/>
      <c r="AG17" s="432"/>
    </row>
    <row r="18" spans="1:33" s="2" customFormat="1" ht="13.7" customHeight="1" x14ac:dyDescent="0.2">
      <c r="A18" s="885" t="s">
        <v>48</v>
      </c>
      <c r="B18" s="113">
        <v>281</v>
      </c>
      <c r="C18" s="114">
        <v>258</v>
      </c>
      <c r="D18" s="114">
        <v>275</v>
      </c>
      <c r="E18" s="115">
        <v>266</v>
      </c>
      <c r="F18" s="237">
        <v>290</v>
      </c>
      <c r="G18" s="201">
        <v>302</v>
      </c>
      <c r="H18" s="116" t="s">
        <v>112</v>
      </c>
      <c r="I18" s="274" t="s">
        <v>112</v>
      </c>
      <c r="J18" s="302" t="s">
        <v>112</v>
      </c>
      <c r="K18" s="116" t="s">
        <v>112</v>
      </c>
      <c r="L18" s="116" t="s">
        <v>112</v>
      </c>
      <c r="M18" s="274" t="s">
        <v>112</v>
      </c>
      <c r="N18" s="552">
        <v>0</v>
      </c>
      <c r="O18" s="116" t="s">
        <v>112</v>
      </c>
      <c r="P18" s="116" t="s">
        <v>112</v>
      </c>
      <c r="Q18" s="274" t="s">
        <v>112</v>
      </c>
      <c r="R18" s="552">
        <v>0</v>
      </c>
      <c r="S18" s="116" t="s">
        <v>112</v>
      </c>
      <c r="T18" s="721" t="s">
        <v>112</v>
      </c>
      <c r="U18" s="173" t="s">
        <v>112</v>
      </c>
      <c r="V18" s="773" t="s">
        <v>112</v>
      </c>
      <c r="W18" s="773" t="s">
        <v>112</v>
      </c>
      <c r="X18" s="773" t="s">
        <v>112</v>
      </c>
      <c r="Y18" s="935" t="s">
        <v>112</v>
      </c>
      <c r="Z18" s="773" t="s">
        <v>112</v>
      </c>
      <c r="AA18" s="773" t="s">
        <v>112</v>
      </c>
      <c r="AB18" s="773" t="s">
        <v>112</v>
      </c>
      <c r="AC18" s="935" t="s">
        <v>112</v>
      </c>
      <c r="AD18" s="773" t="s">
        <v>112</v>
      </c>
      <c r="AE18" s="773"/>
      <c r="AF18" s="773"/>
      <c r="AG18" s="935"/>
    </row>
    <row r="19" spans="1:33" s="2" customFormat="1" ht="13.7" customHeight="1" x14ac:dyDescent="0.2">
      <c r="A19" s="885"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9">
        <v>141</v>
      </c>
      <c r="U19" s="86">
        <v>365</v>
      </c>
      <c r="V19" s="264">
        <v>479</v>
      </c>
      <c r="W19" s="264">
        <v>462</v>
      </c>
      <c r="X19" s="719">
        <v>373</v>
      </c>
      <c r="Y19" s="432">
        <v>602</v>
      </c>
      <c r="Z19" s="264">
        <v>595</v>
      </c>
      <c r="AA19" s="264">
        <v>519</v>
      </c>
      <c r="AB19" s="719">
        <v>657</v>
      </c>
      <c r="AC19" s="432">
        <v>962</v>
      </c>
      <c r="AD19" s="264">
        <v>816</v>
      </c>
      <c r="AE19" s="264"/>
      <c r="AF19" s="719"/>
      <c r="AG19" s="432"/>
    </row>
    <row r="20" spans="1:33" s="2" customFormat="1" ht="13.7" customHeight="1" x14ac:dyDescent="0.2">
      <c r="A20" s="885"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9">
        <v>1087</v>
      </c>
      <c r="U20" s="86">
        <v>1123</v>
      </c>
      <c r="V20" s="264">
        <v>1107</v>
      </c>
      <c r="W20" s="264">
        <v>1078</v>
      </c>
      <c r="X20" s="719">
        <v>1097</v>
      </c>
      <c r="Y20" s="432">
        <v>2922</v>
      </c>
      <c r="Z20" s="264">
        <v>2848</v>
      </c>
      <c r="AA20" s="264">
        <v>2403</v>
      </c>
      <c r="AB20" s="719">
        <v>2366</v>
      </c>
      <c r="AC20" s="432">
        <v>2352</v>
      </c>
      <c r="AD20" s="264">
        <v>2279</v>
      </c>
      <c r="AE20" s="264"/>
      <c r="AF20" s="719"/>
      <c r="AG20" s="432"/>
    </row>
    <row r="21" spans="1:33" s="2" customFormat="1" ht="13.7" customHeight="1" x14ac:dyDescent="0.2">
      <c r="A21" s="885" t="s">
        <v>151</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9">
        <v>586</v>
      </c>
      <c r="U21" s="86">
        <v>573</v>
      </c>
      <c r="V21" s="264">
        <v>558</v>
      </c>
      <c r="W21" s="264">
        <v>496</v>
      </c>
      <c r="X21" s="719">
        <v>465</v>
      </c>
      <c r="Y21" s="432">
        <v>8790</v>
      </c>
      <c r="Z21" s="264">
        <v>8446</v>
      </c>
      <c r="AA21" s="264">
        <v>7847</v>
      </c>
      <c r="AB21" s="719">
        <v>7656</v>
      </c>
      <c r="AC21" s="432">
        <v>7343</v>
      </c>
      <c r="AD21" s="264">
        <v>6983</v>
      </c>
      <c r="AE21" s="264"/>
      <c r="AF21" s="719"/>
      <c r="AG21" s="432"/>
    </row>
    <row r="22" spans="1:33" s="2" customFormat="1" ht="13.7" customHeight="1" x14ac:dyDescent="0.2">
      <c r="A22" s="885"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9">
        <v>2210</v>
      </c>
      <c r="U22" s="86">
        <v>2121</v>
      </c>
      <c r="V22" s="264">
        <v>1954</v>
      </c>
      <c r="W22" s="264">
        <v>1825</v>
      </c>
      <c r="X22" s="719">
        <v>1838</v>
      </c>
      <c r="Y22" s="432">
        <v>9228</v>
      </c>
      <c r="Z22" s="264">
        <v>9239</v>
      </c>
      <c r="AA22" s="264">
        <v>8873</v>
      </c>
      <c r="AB22" s="719">
        <v>8910</v>
      </c>
      <c r="AC22" s="432">
        <v>8843</v>
      </c>
      <c r="AD22" s="264">
        <v>8854</v>
      </c>
      <c r="AE22" s="264"/>
      <c r="AF22" s="719"/>
      <c r="AG22" s="432"/>
    </row>
    <row r="23" spans="1:33" s="2" customFormat="1" ht="13.7" customHeight="1" x14ac:dyDescent="0.2">
      <c r="A23" s="922"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2">
        <v>4083</v>
      </c>
      <c r="U23" s="110">
        <v>4253</v>
      </c>
      <c r="V23" s="759">
        <v>4171</v>
      </c>
      <c r="W23" s="759">
        <v>3936</v>
      </c>
      <c r="X23" s="722">
        <v>3851</v>
      </c>
      <c r="Y23" s="936">
        <v>21542</v>
      </c>
      <c r="Z23" s="759">
        <v>21128</v>
      </c>
      <c r="AA23" s="759">
        <v>19642</v>
      </c>
      <c r="AB23" s="722">
        <v>19589</v>
      </c>
      <c r="AC23" s="936">
        <v>19500</v>
      </c>
      <c r="AD23" s="759">
        <v>18932</v>
      </c>
      <c r="AE23" s="759"/>
      <c r="AF23" s="722"/>
      <c r="AG23" s="936"/>
    </row>
    <row r="24" spans="1:33" s="2" customFormat="1" ht="10.15" customHeight="1" x14ac:dyDescent="0.2">
      <c r="A24" s="885"/>
      <c r="B24" s="84"/>
      <c r="C24" s="57"/>
      <c r="D24" s="57"/>
      <c r="E24" s="86"/>
      <c r="F24" s="240"/>
      <c r="G24" s="204"/>
      <c r="H24" s="57"/>
      <c r="I24" s="260"/>
      <c r="J24" s="240"/>
      <c r="K24" s="57"/>
      <c r="L24" s="57"/>
      <c r="M24" s="260"/>
      <c r="N24" s="240"/>
      <c r="O24" s="57"/>
      <c r="P24" s="57"/>
      <c r="Q24" s="260"/>
      <c r="R24" s="240"/>
      <c r="S24" s="57"/>
      <c r="T24" s="719"/>
      <c r="U24" s="86"/>
      <c r="V24" s="264"/>
      <c r="W24" s="264"/>
      <c r="X24" s="719"/>
      <c r="Y24" s="432"/>
      <c r="Z24" s="264"/>
      <c r="AA24" s="264"/>
      <c r="AB24" s="719"/>
      <c r="AC24" s="432"/>
      <c r="AD24" s="264"/>
      <c r="AE24" s="264"/>
      <c r="AF24" s="719"/>
      <c r="AG24" s="432"/>
    </row>
    <row r="25" spans="1:33" s="2" customFormat="1" ht="13.7" customHeight="1" x14ac:dyDescent="0.2">
      <c r="A25" s="922"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2">
        <v>6266</v>
      </c>
      <c r="U25" s="110">
        <v>6893</v>
      </c>
      <c r="V25" s="759">
        <v>7065</v>
      </c>
      <c r="W25" s="759">
        <v>8193</v>
      </c>
      <c r="X25" s="722">
        <v>8250</v>
      </c>
      <c r="Y25" s="936">
        <v>26354</v>
      </c>
      <c r="Z25" s="759">
        <v>25373</v>
      </c>
      <c r="AA25" s="759">
        <v>24581</v>
      </c>
      <c r="AB25" s="722">
        <v>24792</v>
      </c>
      <c r="AC25" s="936">
        <v>24898</v>
      </c>
      <c r="AD25" s="759">
        <v>23614</v>
      </c>
      <c r="AE25" s="759"/>
      <c r="AF25" s="722"/>
      <c r="AG25" s="936"/>
    </row>
    <row r="26" spans="1:33" s="2" customFormat="1" ht="10.15" customHeight="1" x14ac:dyDescent="0.2">
      <c r="A26" s="922"/>
      <c r="B26" s="84"/>
      <c r="C26" s="57"/>
      <c r="D26" s="57"/>
      <c r="E26" s="86"/>
      <c r="F26" s="236"/>
      <c r="G26" s="178"/>
      <c r="H26" s="57"/>
      <c r="I26" s="260"/>
      <c r="J26" s="236"/>
      <c r="K26" s="57"/>
      <c r="L26" s="57"/>
      <c r="M26" s="260"/>
      <c r="N26" s="236"/>
      <c r="O26" s="57"/>
      <c r="P26" s="57"/>
      <c r="Q26" s="260"/>
      <c r="R26" s="236"/>
      <c r="S26" s="57"/>
      <c r="T26" s="719"/>
      <c r="U26" s="86"/>
      <c r="V26" s="264"/>
      <c r="W26" s="264"/>
      <c r="X26" s="719"/>
      <c r="Y26" s="432"/>
      <c r="Z26" s="264"/>
      <c r="AA26" s="264"/>
      <c r="AB26" s="719"/>
      <c r="AC26" s="432"/>
      <c r="AD26" s="264"/>
      <c r="AE26" s="264"/>
      <c r="AF26" s="719"/>
      <c r="AG26" s="432"/>
    </row>
    <row r="27" spans="1:33" s="2" customFormat="1" ht="13.7" customHeight="1" x14ac:dyDescent="0.2">
      <c r="A27" s="922" t="s">
        <v>54</v>
      </c>
      <c r="B27" s="84"/>
      <c r="C27" s="57"/>
      <c r="D27" s="57"/>
      <c r="E27" s="86"/>
      <c r="F27" s="236"/>
      <c r="G27" s="178"/>
      <c r="H27" s="57"/>
      <c r="I27" s="260"/>
      <c r="J27" s="236"/>
      <c r="K27" s="57"/>
      <c r="L27" s="57"/>
      <c r="M27" s="260"/>
      <c r="N27" s="236"/>
      <c r="O27" s="57"/>
      <c r="P27" s="57"/>
      <c r="Q27" s="260"/>
      <c r="R27" s="236"/>
      <c r="S27" s="57"/>
      <c r="T27" s="719"/>
      <c r="U27" s="86"/>
      <c r="V27" s="264"/>
      <c r="W27" s="264"/>
      <c r="X27" s="719"/>
      <c r="Y27" s="432"/>
      <c r="Z27" s="264"/>
      <c r="AA27" s="264"/>
      <c r="AB27" s="719"/>
      <c r="AC27" s="432"/>
      <c r="AD27" s="264"/>
      <c r="AE27" s="264"/>
      <c r="AF27" s="719"/>
      <c r="AG27" s="432"/>
    </row>
    <row r="28" spans="1:33" s="2" customFormat="1" ht="13.7" customHeight="1" x14ac:dyDescent="0.2">
      <c r="A28" s="922" t="s">
        <v>55</v>
      </c>
      <c r="B28" s="84"/>
      <c r="C28" s="57"/>
      <c r="D28" s="57"/>
      <c r="E28" s="86"/>
      <c r="F28" s="236"/>
      <c r="G28" s="178"/>
      <c r="H28" s="57"/>
      <c r="I28" s="260"/>
      <c r="J28" s="236"/>
      <c r="K28" s="57"/>
      <c r="L28" s="57"/>
      <c r="M28" s="260"/>
      <c r="N28" s="236"/>
      <c r="O28" s="57"/>
      <c r="P28" s="57"/>
      <c r="Q28" s="260"/>
      <c r="R28" s="236"/>
      <c r="S28" s="57"/>
      <c r="T28" s="719"/>
      <c r="U28" s="86"/>
      <c r="V28" s="264"/>
      <c r="W28" s="264"/>
      <c r="X28" s="719"/>
      <c r="Y28" s="432"/>
      <c r="Z28" s="264"/>
      <c r="AA28" s="264"/>
      <c r="AB28" s="719"/>
      <c r="AC28" s="432"/>
      <c r="AD28" s="264"/>
      <c r="AE28" s="264"/>
      <c r="AF28" s="719"/>
      <c r="AG28" s="432"/>
    </row>
    <row r="29" spans="1:33" s="2" customFormat="1" ht="13.7" customHeight="1" x14ac:dyDescent="0.2">
      <c r="A29" s="885"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9">
        <v>670</v>
      </c>
      <c r="U29" s="86">
        <v>729</v>
      </c>
      <c r="V29" s="264">
        <v>755</v>
      </c>
      <c r="W29" s="264">
        <v>739</v>
      </c>
      <c r="X29" s="719">
        <v>736</v>
      </c>
      <c r="Y29" s="432">
        <v>1014</v>
      </c>
      <c r="Z29" s="264">
        <v>948</v>
      </c>
      <c r="AA29" s="264">
        <v>873</v>
      </c>
      <c r="AB29" s="719">
        <v>889</v>
      </c>
      <c r="AC29" s="432">
        <v>973</v>
      </c>
      <c r="AD29" s="264">
        <v>975</v>
      </c>
      <c r="AE29" s="264"/>
      <c r="AF29" s="719"/>
      <c r="AG29" s="432"/>
    </row>
    <row r="30" spans="1:33" s="2" customFormat="1" ht="13.7" customHeight="1" x14ac:dyDescent="0.2">
      <c r="A30" s="885" t="s">
        <v>57</v>
      </c>
      <c r="B30" s="84">
        <v>29</v>
      </c>
      <c r="C30" s="57">
        <v>26</v>
      </c>
      <c r="D30" s="57">
        <v>29</v>
      </c>
      <c r="E30" s="86">
        <v>21</v>
      </c>
      <c r="F30" s="236">
        <v>21</v>
      </c>
      <c r="G30" s="178">
        <v>21</v>
      </c>
      <c r="H30" s="57">
        <v>21</v>
      </c>
      <c r="I30" s="260">
        <v>21</v>
      </c>
      <c r="J30" s="236">
        <v>22</v>
      </c>
      <c r="K30" s="57">
        <v>5</v>
      </c>
      <c r="L30" s="57">
        <v>3</v>
      </c>
      <c r="M30" s="276" t="s">
        <v>112</v>
      </c>
      <c r="N30" s="553">
        <v>0</v>
      </c>
      <c r="O30" s="116" t="s">
        <v>112</v>
      </c>
      <c r="P30" s="54" t="s">
        <v>112</v>
      </c>
      <c r="Q30" s="276">
        <v>1</v>
      </c>
      <c r="R30" s="660">
        <v>1</v>
      </c>
      <c r="S30" s="116" t="s">
        <v>112</v>
      </c>
      <c r="T30" s="723" t="s">
        <v>112</v>
      </c>
      <c r="U30" s="89" t="s">
        <v>112</v>
      </c>
      <c r="V30" s="773">
        <v>6</v>
      </c>
      <c r="W30" s="773">
        <v>6</v>
      </c>
      <c r="X30" s="723">
        <v>8</v>
      </c>
      <c r="Y30" s="937" t="s">
        <v>112</v>
      </c>
      <c r="Z30" s="773" t="s">
        <v>112</v>
      </c>
      <c r="AA30" s="780">
        <v>155</v>
      </c>
      <c r="AB30" s="723">
        <v>182</v>
      </c>
      <c r="AC30" s="937">
        <v>198</v>
      </c>
      <c r="AD30" s="773" t="s">
        <v>112</v>
      </c>
      <c r="AE30" s="780"/>
      <c r="AF30" s="723"/>
      <c r="AG30" s="937"/>
    </row>
    <row r="31" spans="1:33" s="2" customFormat="1" ht="13.7" customHeight="1" x14ac:dyDescent="0.2">
      <c r="A31" s="885" t="s">
        <v>58</v>
      </c>
      <c r="B31" s="113">
        <v>65</v>
      </c>
      <c r="C31" s="114">
        <v>71</v>
      </c>
      <c r="D31" s="114">
        <v>67</v>
      </c>
      <c r="E31" s="115">
        <v>60</v>
      </c>
      <c r="F31" s="237">
        <v>59</v>
      </c>
      <c r="G31" s="201">
        <v>36</v>
      </c>
      <c r="H31" s="116" t="s">
        <v>112</v>
      </c>
      <c r="I31" s="274" t="s">
        <v>112</v>
      </c>
      <c r="J31" s="302" t="s">
        <v>112</v>
      </c>
      <c r="K31" s="116" t="s">
        <v>112</v>
      </c>
      <c r="L31" s="116" t="s">
        <v>112</v>
      </c>
      <c r="M31" s="274" t="s">
        <v>112</v>
      </c>
      <c r="N31" s="552">
        <v>0</v>
      </c>
      <c r="O31" s="116" t="s">
        <v>112</v>
      </c>
      <c r="P31" s="116" t="s">
        <v>112</v>
      </c>
      <c r="Q31" s="274" t="s">
        <v>112</v>
      </c>
      <c r="R31" s="552">
        <v>0</v>
      </c>
      <c r="S31" s="116" t="s">
        <v>112</v>
      </c>
      <c r="T31" s="721" t="s">
        <v>112</v>
      </c>
      <c r="U31" s="173" t="s">
        <v>112</v>
      </c>
      <c r="V31" s="773" t="s">
        <v>112</v>
      </c>
      <c r="W31" s="773" t="s">
        <v>112</v>
      </c>
      <c r="X31" s="773" t="s">
        <v>112</v>
      </c>
      <c r="Y31" s="935" t="s">
        <v>112</v>
      </c>
      <c r="Z31" s="773" t="s">
        <v>112</v>
      </c>
      <c r="AA31" s="780" t="s">
        <v>112</v>
      </c>
      <c r="AB31" s="773" t="s">
        <v>112</v>
      </c>
      <c r="AC31" s="935" t="s">
        <v>112</v>
      </c>
      <c r="AD31" s="773" t="s">
        <v>112</v>
      </c>
      <c r="AE31" s="780"/>
      <c r="AF31" s="773"/>
      <c r="AG31" s="935"/>
    </row>
    <row r="32" spans="1:33" s="2" customFormat="1" ht="13.7" customHeight="1" x14ac:dyDescent="0.2">
      <c r="A32" s="885" t="s">
        <v>305</v>
      </c>
      <c r="B32" s="113"/>
      <c r="C32" s="114"/>
      <c r="D32" s="114"/>
      <c r="E32" s="115"/>
      <c r="F32" s="237"/>
      <c r="G32" s="201"/>
      <c r="H32" s="116"/>
      <c r="I32" s="274"/>
      <c r="J32" s="302"/>
      <c r="K32" s="116"/>
      <c r="L32" s="116"/>
      <c r="M32" s="274"/>
      <c r="N32" s="552"/>
      <c r="O32" s="116"/>
      <c r="P32" s="116"/>
      <c r="Q32" s="274"/>
      <c r="R32" s="552"/>
      <c r="S32" s="116"/>
      <c r="T32" s="721"/>
      <c r="U32" s="173"/>
      <c r="V32" s="773"/>
      <c r="W32" s="773"/>
      <c r="X32" s="882"/>
      <c r="Y32" s="935">
        <v>197</v>
      </c>
      <c r="Z32" s="773">
        <v>193</v>
      </c>
      <c r="AA32" s="780">
        <v>193</v>
      </c>
      <c r="AB32" s="882">
        <v>159</v>
      </c>
      <c r="AC32" s="935">
        <v>129</v>
      </c>
      <c r="AD32" s="773">
        <v>95</v>
      </c>
      <c r="AE32" s="780"/>
      <c r="AF32" s="882"/>
      <c r="AG32" s="935"/>
    </row>
    <row r="33" spans="1:33" s="2" customFormat="1" ht="13.7" customHeight="1" x14ac:dyDescent="0.2">
      <c r="A33" s="885" t="s">
        <v>59</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9">
        <v>577</v>
      </c>
      <c r="U33" s="86">
        <v>571</v>
      </c>
      <c r="V33" s="264">
        <v>532</v>
      </c>
      <c r="W33" s="264">
        <v>542</v>
      </c>
      <c r="X33" s="719">
        <v>501</v>
      </c>
      <c r="Y33" s="432">
        <v>781</v>
      </c>
      <c r="Z33" s="264">
        <v>821</v>
      </c>
      <c r="AA33" s="264">
        <v>749</v>
      </c>
      <c r="AB33" s="719">
        <v>712</v>
      </c>
      <c r="AC33" s="432">
        <v>712</v>
      </c>
      <c r="AD33" s="264">
        <v>984</v>
      </c>
      <c r="AE33" s="264"/>
      <c r="AF33" s="719"/>
      <c r="AG33" s="432"/>
    </row>
    <row r="34" spans="1:33" s="2" customFormat="1" ht="13.7" customHeight="1" x14ac:dyDescent="0.2">
      <c r="A34" s="885" t="s">
        <v>60</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9">
        <v>18</v>
      </c>
      <c r="U34" s="86">
        <v>20</v>
      </c>
      <c r="V34" s="264">
        <v>32</v>
      </c>
      <c r="W34" s="264">
        <v>33</v>
      </c>
      <c r="X34" s="719">
        <v>532</v>
      </c>
      <c r="Y34" s="432">
        <v>556</v>
      </c>
      <c r="Z34" s="264">
        <v>736</v>
      </c>
      <c r="AA34" s="264">
        <v>622</v>
      </c>
      <c r="AB34" s="719">
        <v>621</v>
      </c>
      <c r="AC34" s="432">
        <v>421</v>
      </c>
      <c r="AD34" s="264">
        <v>11</v>
      </c>
      <c r="AE34" s="264"/>
      <c r="AF34" s="719"/>
      <c r="AG34" s="432"/>
    </row>
    <row r="35" spans="1:33" s="2" customFormat="1" ht="13.7" customHeight="1" x14ac:dyDescent="0.2">
      <c r="A35" s="922" t="s">
        <v>61</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2">
        <v>1265</v>
      </c>
      <c r="U35" s="110">
        <v>1320</v>
      </c>
      <c r="V35" s="759">
        <v>1325</v>
      </c>
      <c r="W35" s="759">
        <v>1320</v>
      </c>
      <c r="X35" s="722">
        <v>1777</v>
      </c>
      <c r="Y35" s="936">
        <v>2548</v>
      </c>
      <c r="Z35" s="759">
        <v>2698</v>
      </c>
      <c r="AA35" s="759">
        <v>2592</v>
      </c>
      <c r="AB35" s="722">
        <v>2563</v>
      </c>
      <c r="AC35" s="936">
        <v>2433</v>
      </c>
      <c r="AD35" s="759">
        <v>2065</v>
      </c>
      <c r="AE35" s="759"/>
      <c r="AF35" s="722"/>
      <c r="AG35" s="936"/>
    </row>
    <row r="36" spans="1:33" s="2" customFormat="1" ht="10.15" customHeight="1" x14ac:dyDescent="0.2">
      <c r="A36" s="922"/>
      <c r="B36" s="84"/>
      <c r="C36" s="57"/>
      <c r="D36" s="57"/>
      <c r="E36" s="86"/>
      <c r="F36" s="236"/>
      <c r="G36" s="178"/>
      <c r="H36" s="57"/>
      <c r="I36" s="260"/>
      <c r="J36" s="236"/>
      <c r="K36" s="57"/>
      <c r="L36" s="57"/>
      <c r="M36" s="260"/>
      <c r="N36" s="236"/>
      <c r="O36" s="57"/>
      <c r="P36" s="57"/>
      <c r="Q36" s="260"/>
      <c r="R36" s="236"/>
      <c r="S36" s="57"/>
      <c r="T36" s="719"/>
      <c r="U36" s="86"/>
      <c r="V36" s="264"/>
      <c r="W36" s="264"/>
      <c r="X36" s="719"/>
      <c r="Y36" s="432"/>
      <c r="Z36" s="264"/>
      <c r="AA36" s="264"/>
      <c r="AB36" s="719"/>
      <c r="AC36" s="432"/>
      <c r="AD36" s="264"/>
      <c r="AE36" s="264"/>
      <c r="AF36" s="719"/>
      <c r="AG36" s="432"/>
    </row>
    <row r="37" spans="1:33" s="2" customFormat="1" ht="13.7" customHeight="1" x14ac:dyDescent="0.2">
      <c r="A37" s="922" t="s">
        <v>62</v>
      </c>
      <c r="B37" s="84"/>
      <c r="C37" s="57"/>
      <c r="D37" s="57"/>
      <c r="E37" s="86"/>
      <c r="F37" s="236"/>
      <c r="G37" s="178"/>
      <c r="H37" s="57"/>
      <c r="I37" s="260"/>
      <c r="J37" s="236"/>
      <c r="K37" s="57"/>
      <c r="L37" s="57"/>
      <c r="M37" s="260"/>
      <c r="N37" s="236"/>
      <c r="O37" s="57"/>
      <c r="P37" s="57"/>
      <c r="Q37" s="260"/>
      <c r="R37" s="236"/>
      <c r="S37" s="57"/>
      <c r="T37" s="719"/>
      <c r="U37" s="86"/>
      <c r="V37" s="264"/>
      <c r="W37" s="264"/>
      <c r="X37" s="719"/>
      <c r="Y37" s="432"/>
      <c r="Z37" s="264"/>
      <c r="AA37" s="264"/>
      <c r="AB37" s="719"/>
      <c r="AC37" s="432"/>
      <c r="AD37" s="264"/>
      <c r="AE37" s="264"/>
      <c r="AF37" s="719"/>
      <c r="AG37" s="432"/>
    </row>
    <row r="38" spans="1:33" s="2" customFormat="1" ht="13.7" customHeight="1" x14ac:dyDescent="0.2">
      <c r="A38" s="885" t="s">
        <v>63</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9">
        <v>3790</v>
      </c>
      <c r="U38" s="86">
        <v>3979</v>
      </c>
      <c r="V38" s="264">
        <v>4012</v>
      </c>
      <c r="W38" s="264">
        <v>5014</v>
      </c>
      <c r="X38" s="719">
        <v>4518</v>
      </c>
      <c r="Y38" s="432">
        <v>8656</v>
      </c>
      <c r="Z38" s="264">
        <v>8270</v>
      </c>
      <c r="AA38" s="264">
        <v>8272</v>
      </c>
      <c r="AB38" s="719">
        <v>8761</v>
      </c>
      <c r="AC38" s="432">
        <v>8766</v>
      </c>
      <c r="AD38" s="264">
        <v>6498</v>
      </c>
      <c r="AE38" s="264"/>
      <c r="AF38" s="719"/>
      <c r="AG38" s="432"/>
    </row>
    <row r="39" spans="1:33" s="2" customFormat="1" ht="24" x14ac:dyDescent="0.2">
      <c r="A39" s="885" t="s">
        <v>64</v>
      </c>
      <c r="B39" s="113">
        <v>29</v>
      </c>
      <c r="C39" s="114">
        <v>25</v>
      </c>
      <c r="D39" s="114">
        <v>26</v>
      </c>
      <c r="E39" s="115">
        <v>20</v>
      </c>
      <c r="F39" s="237">
        <v>22</v>
      </c>
      <c r="G39" s="201">
        <v>21</v>
      </c>
      <c r="H39" s="116" t="s">
        <v>112</v>
      </c>
      <c r="I39" s="274" t="s">
        <v>112</v>
      </c>
      <c r="J39" s="302" t="s">
        <v>112</v>
      </c>
      <c r="K39" s="116" t="s">
        <v>112</v>
      </c>
      <c r="L39" s="116" t="s">
        <v>112</v>
      </c>
      <c r="M39" s="274" t="s">
        <v>112</v>
      </c>
      <c r="N39" s="552">
        <v>0</v>
      </c>
      <c r="O39" s="116" t="s">
        <v>112</v>
      </c>
      <c r="P39" s="116" t="s">
        <v>112</v>
      </c>
      <c r="Q39" s="274" t="s">
        <v>112</v>
      </c>
      <c r="R39" s="552">
        <v>0</v>
      </c>
      <c r="S39" s="116" t="s">
        <v>112</v>
      </c>
      <c r="T39" s="721" t="s">
        <v>112</v>
      </c>
      <c r="U39" s="173" t="s">
        <v>112</v>
      </c>
      <c r="V39" s="773" t="s">
        <v>112</v>
      </c>
      <c r="W39" s="773" t="s">
        <v>112</v>
      </c>
      <c r="X39" s="773" t="s">
        <v>112</v>
      </c>
      <c r="Y39" s="935" t="s">
        <v>112</v>
      </c>
      <c r="Z39" s="773" t="s">
        <v>112</v>
      </c>
      <c r="AA39" s="773" t="s">
        <v>112</v>
      </c>
      <c r="AB39" s="773" t="s">
        <v>112</v>
      </c>
      <c r="AC39" s="935" t="s">
        <v>112</v>
      </c>
      <c r="AD39" s="773" t="s">
        <v>112</v>
      </c>
      <c r="AE39" s="773"/>
      <c r="AF39" s="773"/>
      <c r="AG39" s="935"/>
    </row>
    <row r="40" spans="1:33" s="2" customFormat="1" x14ac:dyDescent="0.2">
      <c r="A40" s="885" t="s">
        <v>306</v>
      </c>
      <c r="B40" s="113"/>
      <c r="C40" s="114"/>
      <c r="D40" s="114"/>
      <c r="E40" s="115"/>
      <c r="F40" s="237"/>
      <c r="G40" s="201"/>
      <c r="H40" s="116"/>
      <c r="I40" s="274"/>
      <c r="J40" s="302"/>
      <c r="K40" s="116"/>
      <c r="L40" s="116"/>
      <c r="M40" s="274"/>
      <c r="N40" s="552"/>
      <c r="O40" s="116"/>
      <c r="P40" s="116"/>
      <c r="Q40" s="274"/>
      <c r="R40" s="552"/>
      <c r="S40" s="116"/>
      <c r="T40" s="721"/>
      <c r="U40" s="173"/>
      <c r="V40" s="773"/>
      <c r="W40" s="773"/>
      <c r="X40" s="882"/>
      <c r="Y40" s="935">
        <v>43</v>
      </c>
      <c r="Z40" s="773">
        <v>31</v>
      </c>
      <c r="AA40" s="773">
        <v>30</v>
      </c>
      <c r="AB40" s="882">
        <v>28</v>
      </c>
      <c r="AC40" s="935">
        <v>22</v>
      </c>
      <c r="AD40" s="773">
        <v>22</v>
      </c>
      <c r="AE40" s="773"/>
      <c r="AF40" s="882"/>
      <c r="AG40" s="935"/>
    </row>
    <row r="41" spans="1:33" s="2" customFormat="1" x14ac:dyDescent="0.2">
      <c r="A41" s="885" t="s">
        <v>307</v>
      </c>
      <c r="B41" s="113"/>
      <c r="C41" s="114"/>
      <c r="D41" s="114"/>
      <c r="E41" s="115"/>
      <c r="F41" s="237"/>
      <c r="G41" s="201"/>
      <c r="H41" s="116"/>
      <c r="I41" s="274"/>
      <c r="J41" s="302"/>
      <c r="K41" s="116"/>
      <c r="L41" s="116"/>
      <c r="M41" s="274"/>
      <c r="N41" s="552"/>
      <c r="O41" s="116"/>
      <c r="P41" s="116"/>
      <c r="Q41" s="274"/>
      <c r="R41" s="552"/>
      <c r="S41" s="116"/>
      <c r="T41" s="721"/>
      <c r="U41" s="173"/>
      <c r="V41" s="773"/>
      <c r="W41" s="773"/>
      <c r="X41" s="882"/>
      <c r="Y41" s="935">
        <v>2293</v>
      </c>
      <c r="Z41" s="773">
        <v>2044</v>
      </c>
      <c r="AA41" s="773">
        <v>1867</v>
      </c>
      <c r="AB41" s="882">
        <v>1810</v>
      </c>
      <c r="AC41" s="935">
        <v>1659</v>
      </c>
      <c r="AD41" s="773">
        <v>1489</v>
      </c>
      <c r="AE41" s="773"/>
      <c r="AF41" s="882"/>
      <c r="AG41" s="935"/>
    </row>
    <row r="42" spans="1:33" s="2" customFormat="1" ht="13.7" customHeight="1" x14ac:dyDescent="0.2">
      <c r="A42" s="885" t="s">
        <v>65</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9">
        <v>380</v>
      </c>
      <c r="U42" s="86">
        <v>793</v>
      </c>
      <c r="V42" s="264">
        <v>993</v>
      </c>
      <c r="W42" s="264">
        <v>958</v>
      </c>
      <c r="X42" s="719">
        <v>798</v>
      </c>
      <c r="Y42" s="432">
        <v>1011</v>
      </c>
      <c r="Z42" s="264">
        <v>839</v>
      </c>
      <c r="AA42" s="264">
        <v>751</v>
      </c>
      <c r="AB42" s="719">
        <v>876</v>
      </c>
      <c r="AC42" s="432">
        <v>862</v>
      </c>
      <c r="AD42" s="264">
        <v>917</v>
      </c>
      <c r="AE42" s="264"/>
      <c r="AF42" s="719"/>
      <c r="AG42" s="432"/>
    </row>
    <row r="43" spans="1:33" s="2" customFormat="1" ht="13.7" customHeight="1" x14ac:dyDescent="0.2">
      <c r="A43" s="922" t="s">
        <v>66</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2">
        <v>4170</v>
      </c>
      <c r="U43" s="110">
        <v>4772</v>
      </c>
      <c r="V43" s="759">
        <v>5005</v>
      </c>
      <c r="W43" s="759">
        <v>5972</v>
      </c>
      <c r="X43" s="722">
        <v>5316</v>
      </c>
      <c r="Y43" s="936">
        <v>12003</v>
      </c>
      <c r="Z43" s="759">
        <v>11184</v>
      </c>
      <c r="AA43" s="759">
        <v>10920</v>
      </c>
      <c r="AB43" s="722">
        <v>11475</v>
      </c>
      <c r="AC43" s="936">
        <v>11309</v>
      </c>
      <c r="AD43" s="759">
        <v>8926</v>
      </c>
      <c r="AE43" s="759"/>
      <c r="AF43" s="722"/>
      <c r="AG43" s="936"/>
    </row>
    <row r="44" spans="1:33" s="2" customFormat="1" ht="10.15" customHeight="1" x14ac:dyDescent="0.2">
      <c r="A44" s="885"/>
      <c r="B44" s="84"/>
      <c r="C44" s="57"/>
      <c r="D44" s="57"/>
      <c r="E44" s="86"/>
      <c r="F44" s="236"/>
      <c r="G44" s="178"/>
      <c r="H44" s="57"/>
      <c r="I44" s="260"/>
      <c r="J44" s="236"/>
      <c r="K44" s="57"/>
      <c r="L44" s="57"/>
      <c r="M44" s="260"/>
      <c r="N44" s="236"/>
      <c r="O44" s="57"/>
      <c r="P44" s="57"/>
      <c r="Q44" s="260"/>
      <c r="R44" s="236"/>
      <c r="S44" s="57"/>
      <c r="T44" s="719"/>
      <c r="U44" s="86"/>
      <c r="V44" s="264"/>
      <c r="W44" s="264"/>
      <c r="X44" s="719"/>
      <c r="Y44" s="432"/>
      <c r="Z44" s="264"/>
      <c r="AA44" s="264"/>
      <c r="AB44" s="719"/>
      <c r="AC44" s="432"/>
      <c r="AD44" s="264"/>
      <c r="AE44" s="264"/>
      <c r="AF44" s="719"/>
      <c r="AG44" s="432"/>
    </row>
    <row r="45" spans="1:33" s="2" customFormat="1" ht="13.7" customHeight="1" x14ac:dyDescent="0.2">
      <c r="A45" s="885" t="s">
        <v>67</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9">
        <v>245</v>
      </c>
      <c r="U45" s="86">
        <v>263</v>
      </c>
      <c r="V45" s="264">
        <v>280</v>
      </c>
      <c r="W45" s="264">
        <v>250</v>
      </c>
      <c r="X45" s="719">
        <v>268</v>
      </c>
      <c r="Y45" s="432">
        <v>288</v>
      </c>
      <c r="Z45" s="264">
        <v>299</v>
      </c>
      <c r="AA45" s="264">
        <v>188</v>
      </c>
      <c r="AB45" s="719">
        <v>204</v>
      </c>
      <c r="AC45" s="432">
        <v>221</v>
      </c>
      <c r="AD45" s="264">
        <v>234</v>
      </c>
      <c r="AE45" s="264"/>
      <c r="AF45" s="719"/>
      <c r="AG45" s="432"/>
    </row>
    <row r="46" spans="1:33" s="2" customFormat="1" ht="13.7" customHeight="1" x14ac:dyDescent="0.2">
      <c r="A46" s="885" t="s">
        <v>68</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9">
        <v>586</v>
      </c>
      <c r="U46" s="86">
        <v>538</v>
      </c>
      <c r="V46" s="264">
        <v>455</v>
      </c>
      <c r="W46" s="264">
        <v>651</v>
      </c>
      <c r="X46" s="719">
        <v>889</v>
      </c>
      <c r="Y46" s="432">
        <v>11515</v>
      </c>
      <c r="Z46" s="264">
        <v>11192</v>
      </c>
      <c r="AA46" s="264">
        <v>10881</v>
      </c>
      <c r="AB46" s="719">
        <v>10550</v>
      </c>
      <c r="AC46" s="432">
        <v>10935</v>
      </c>
      <c r="AD46" s="264">
        <v>12389</v>
      </c>
      <c r="AE46" s="264"/>
      <c r="AF46" s="719"/>
      <c r="AG46" s="432"/>
    </row>
    <row r="47" spans="1:33" s="2" customFormat="1" ht="13.7" customHeight="1" x14ac:dyDescent="0.2">
      <c r="A47" s="922" t="s">
        <v>69</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2">
        <v>831</v>
      </c>
      <c r="U47" s="110">
        <v>801</v>
      </c>
      <c r="V47" s="759">
        <v>735</v>
      </c>
      <c r="W47" s="759">
        <v>901</v>
      </c>
      <c r="X47" s="722">
        <v>1157</v>
      </c>
      <c r="Y47" s="936">
        <v>11803</v>
      </c>
      <c r="Z47" s="759">
        <v>11491</v>
      </c>
      <c r="AA47" s="759">
        <v>11069</v>
      </c>
      <c r="AB47" s="722">
        <v>10754</v>
      </c>
      <c r="AC47" s="936">
        <v>11156</v>
      </c>
      <c r="AD47" s="759">
        <v>12623</v>
      </c>
      <c r="AE47" s="759"/>
      <c r="AF47" s="722"/>
      <c r="AG47" s="936"/>
    </row>
    <row r="48" spans="1:33" s="2" customFormat="1" ht="10.15" customHeight="1" x14ac:dyDescent="0.2">
      <c r="A48" s="885"/>
      <c r="B48" s="84"/>
      <c r="C48" s="57"/>
      <c r="D48" s="57"/>
      <c r="E48" s="86"/>
      <c r="F48" s="240"/>
      <c r="G48" s="204"/>
      <c r="H48" s="57"/>
      <c r="I48" s="260"/>
      <c r="J48" s="240"/>
      <c r="K48" s="57"/>
      <c r="L48" s="57"/>
      <c r="M48" s="260"/>
      <c r="N48" s="240"/>
      <c r="O48" s="57"/>
      <c r="P48" s="57"/>
      <c r="Q48" s="260"/>
      <c r="R48" s="240"/>
      <c r="S48" s="57"/>
      <c r="T48" s="719"/>
      <c r="U48" s="86"/>
      <c r="V48" s="264"/>
      <c r="W48" s="264"/>
      <c r="X48" s="719"/>
      <c r="Y48" s="432"/>
      <c r="Z48" s="264"/>
      <c r="AA48" s="264"/>
      <c r="AB48" s="719"/>
      <c r="AC48" s="432"/>
      <c r="AD48" s="264"/>
      <c r="AE48" s="264"/>
      <c r="AF48" s="719"/>
      <c r="AG48" s="432"/>
    </row>
    <row r="49" spans="1:33" s="2" customFormat="1" ht="13.7" customHeight="1" thickBot="1" x14ac:dyDescent="0.25">
      <c r="A49" s="143" t="s">
        <v>70</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4">
        <v>6266</v>
      </c>
      <c r="U49" s="128">
        <v>6893</v>
      </c>
      <c r="V49" s="774">
        <v>7065</v>
      </c>
      <c r="W49" s="774">
        <v>8193</v>
      </c>
      <c r="X49" s="724">
        <v>8250</v>
      </c>
      <c r="Y49" s="938">
        <v>26354</v>
      </c>
      <c r="Z49" s="774">
        <v>25373</v>
      </c>
      <c r="AA49" s="774">
        <v>24581</v>
      </c>
      <c r="AB49" s="724">
        <v>24792</v>
      </c>
      <c r="AC49" s="938">
        <v>24898</v>
      </c>
      <c r="AD49" s="774">
        <v>23614</v>
      </c>
      <c r="AE49" s="774"/>
      <c r="AF49" s="724"/>
      <c r="AG49" s="938"/>
    </row>
    <row r="50" spans="1:33"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row>
    <row r="51" spans="1:33" s="2" customFormat="1" x14ac:dyDescent="0.2">
      <c r="A51" s="939" t="s">
        <v>311</v>
      </c>
      <c r="B51" s="372" t="s">
        <v>312</v>
      </c>
      <c r="Y51" s="94"/>
      <c r="AC51" s="94"/>
      <c r="AG51" s="94"/>
    </row>
    <row r="52" spans="1:33" s="2" customFormat="1" x14ac:dyDescent="0.2">
      <c r="A52" s="939" t="s">
        <v>308</v>
      </c>
      <c r="B52" s="372" t="s">
        <v>254</v>
      </c>
      <c r="Y52" s="94"/>
      <c r="AC52" s="94"/>
      <c r="AG52" s="94"/>
    </row>
    <row r="53" spans="1:33" s="2" customFormat="1" ht="24" x14ac:dyDescent="0.2">
      <c r="A53" s="939" t="s">
        <v>309</v>
      </c>
      <c r="B53" s="372" t="s">
        <v>272</v>
      </c>
    </row>
    <row r="54" spans="1:33" s="2" customFormat="1" x14ac:dyDescent="0.2">
      <c r="A54" s="940" t="s">
        <v>310</v>
      </c>
      <c r="B54" s="372" t="s">
        <v>273</v>
      </c>
    </row>
    <row r="55" spans="1:33" x14ac:dyDescent="0.2">
      <c r="A55" s="885"/>
      <c r="B55" s="2"/>
      <c r="C55" s="2"/>
      <c r="D55" s="2"/>
      <c r="E55" s="2"/>
      <c r="F55" s="2"/>
      <c r="G55" s="2"/>
      <c r="H55" s="2"/>
      <c r="I55" s="2"/>
      <c r="J55" s="2"/>
      <c r="K55" s="2"/>
      <c r="L55" s="2"/>
      <c r="M55" s="2"/>
      <c r="N55" s="2"/>
      <c r="O55" s="2"/>
      <c r="P55" s="2"/>
    </row>
    <row r="56" spans="1:33" x14ac:dyDescent="0.2">
      <c r="A56" s="885"/>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4"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Q100"/>
  <sheetViews>
    <sheetView zoomScaleNormal="100" workbookViewId="0">
      <pane xSplit="1" ySplit="5" topLeftCell="R6" activePane="bottomRight" state="frozen"/>
      <selection pane="topRight" activeCell="B1" sqref="B1"/>
      <selection pane="bottomLeft" activeCell="A6" sqref="A6"/>
      <selection pane="bottomRight" activeCell="AE6" sqref="AE6:AE32"/>
    </sheetView>
  </sheetViews>
  <sheetFormatPr defaultRowHeight="12.75" outlineLevelCol="1" x14ac:dyDescent="0.2"/>
  <cols>
    <col min="1" max="1" width="63.5703125" style="39" customWidth="1"/>
    <col min="2" max="5" width="9.28515625" hidden="1" customWidth="1"/>
    <col min="6" max="6" width="9.42578125" hidden="1" customWidth="1"/>
    <col min="7" max="7" width="9.42578125" style="191" hidden="1" customWidth="1"/>
    <col min="8" max="8" width="9.42578125" style="177" hidden="1" customWidth="1"/>
    <col min="9" max="13" width="9.42578125" style="272" hidden="1" customWidth="1"/>
    <col min="14" max="17" width="9.42578125" style="272" hidden="1" customWidth="1" outlineLevel="1"/>
    <col min="18" max="21" width="9.42578125" style="272" customWidth="1" outlineLevel="1"/>
    <col min="22" max="22" width="0.28515625" style="272" customWidth="1" outlineLevel="1"/>
    <col min="23" max="31" width="9.42578125" style="272" customWidth="1" outlineLevel="1"/>
    <col min="32" max="34" width="9.42578125" style="272" hidden="1" customWidth="1" outlineLevel="1"/>
    <col min="35" max="35" width="2.7109375" customWidth="1" collapsed="1"/>
    <col min="36" max="36" width="9.140625" customWidth="1"/>
    <col min="37" max="41" width="9.140625" style="272" customWidth="1"/>
    <col min="42" max="42" width="9.140625" style="272" hidden="1" customWidth="1"/>
    <col min="43" max="43" width="9.140625" style="272" customWidth="1"/>
  </cols>
  <sheetData>
    <row r="1" spans="1:43" ht="15" x14ac:dyDescent="0.25">
      <c r="A1" s="1" t="s">
        <v>0</v>
      </c>
      <c r="D1" s="303"/>
    </row>
    <row r="2" spans="1:43" ht="15.75" thickBot="1" x14ac:dyDescent="0.3">
      <c r="A2" s="1" t="s">
        <v>120</v>
      </c>
    </row>
    <row r="3" spans="1:43" s="3" customFormat="1" ht="14.25" customHeight="1" thickBot="1" x14ac:dyDescent="0.25">
      <c r="A3" s="20" t="s">
        <v>7</v>
      </c>
      <c r="B3" s="14" t="s">
        <v>8</v>
      </c>
      <c r="C3" s="28" t="s">
        <v>1</v>
      </c>
      <c r="D3" s="28" t="s">
        <v>2</v>
      </c>
      <c r="E3" s="29" t="s">
        <v>19</v>
      </c>
      <c r="F3" s="185" t="s">
        <v>117</v>
      </c>
      <c r="G3" s="253" t="s">
        <v>126</v>
      </c>
      <c r="H3" s="253" t="s">
        <v>135</v>
      </c>
      <c r="I3" s="182" t="s">
        <v>137</v>
      </c>
      <c r="J3" s="185" t="s">
        <v>144</v>
      </c>
      <c r="K3" s="424" t="s">
        <v>148</v>
      </c>
      <c r="L3" s="253" t="s">
        <v>149</v>
      </c>
      <c r="M3" s="182" t="s">
        <v>150</v>
      </c>
      <c r="N3" s="185" t="s">
        <v>218</v>
      </c>
      <c r="O3" s="253" t="s">
        <v>219</v>
      </c>
      <c r="P3" s="253" t="s">
        <v>220</v>
      </c>
      <c r="Q3" s="182" t="s">
        <v>221</v>
      </c>
      <c r="R3" s="185" t="s">
        <v>228</v>
      </c>
      <c r="S3" s="253" t="s">
        <v>229</v>
      </c>
      <c r="T3" s="253" t="s">
        <v>230</v>
      </c>
      <c r="U3" s="809" t="s">
        <v>231</v>
      </c>
      <c r="V3" s="182" t="s">
        <v>231</v>
      </c>
      <c r="W3" s="826" t="s">
        <v>244</v>
      </c>
      <c r="X3" s="182" t="s">
        <v>245</v>
      </c>
      <c r="Y3" s="689" t="s">
        <v>246</v>
      </c>
      <c r="Z3" s="689" t="s">
        <v>247</v>
      </c>
      <c r="AA3" s="826" t="s">
        <v>296</v>
      </c>
      <c r="AB3" s="182" t="s">
        <v>297</v>
      </c>
      <c r="AC3" s="689" t="s">
        <v>298</v>
      </c>
      <c r="AD3" s="689" t="s">
        <v>299</v>
      </c>
      <c r="AE3" s="474" t="s">
        <v>382</v>
      </c>
      <c r="AF3" s="475" t="s">
        <v>383</v>
      </c>
      <c r="AG3" s="184" t="s">
        <v>384</v>
      </c>
      <c r="AH3" s="180" t="s">
        <v>385</v>
      </c>
      <c r="AJ3" s="15">
        <v>2010</v>
      </c>
      <c r="AK3" s="15">
        <v>2011</v>
      </c>
      <c r="AL3" s="15">
        <v>2012</v>
      </c>
      <c r="AM3" s="15">
        <v>2013</v>
      </c>
      <c r="AN3" s="15">
        <v>2014</v>
      </c>
      <c r="AO3" s="15">
        <v>2015</v>
      </c>
      <c r="AP3" s="15">
        <v>2016</v>
      </c>
      <c r="AQ3" s="15">
        <v>2016</v>
      </c>
    </row>
    <row r="4" spans="1:43"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7"/>
      <c r="X4" s="775"/>
      <c r="Y4" s="32"/>
      <c r="Z4" s="138"/>
      <c r="AA4" s="827"/>
      <c r="AB4" s="775"/>
      <c r="AC4" s="32"/>
      <c r="AD4" s="138"/>
      <c r="AE4" s="827"/>
      <c r="AF4" s="775"/>
      <c r="AG4" s="32"/>
      <c r="AH4" s="138"/>
      <c r="AJ4" s="538"/>
      <c r="AK4" s="117"/>
      <c r="AL4" s="117"/>
      <c r="AM4" s="117"/>
      <c r="AN4" s="538"/>
      <c r="AO4" s="117"/>
      <c r="AP4" s="117"/>
      <c r="AQ4" s="117"/>
    </row>
    <row r="5" spans="1:43" s="2" customFormat="1" ht="13.7" customHeight="1" x14ac:dyDescent="0.2">
      <c r="A5" s="35" t="s">
        <v>71</v>
      </c>
      <c r="B5" s="4"/>
      <c r="C5" s="26"/>
      <c r="D5" s="26"/>
      <c r="E5" s="30"/>
      <c r="F5" s="236"/>
      <c r="G5" s="178"/>
      <c r="H5" s="26"/>
      <c r="I5" s="138"/>
      <c r="J5" s="236"/>
      <c r="K5" s="178"/>
      <c r="L5" s="26"/>
      <c r="M5" s="138"/>
      <c r="N5" s="236"/>
      <c r="O5" s="26"/>
      <c r="P5" s="26"/>
      <c r="Q5" s="138"/>
      <c r="R5" s="236"/>
      <c r="S5" s="26"/>
      <c r="T5" s="26"/>
      <c r="U5" s="273"/>
      <c r="V5" s="138"/>
      <c r="W5" s="828"/>
      <c r="X5" s="758"/>
      <c r="Y5" s="26"/>
      <c r="Z5" s="138"/>
      <c r="AA5" s="828"/>
      <c r="AB5" s="758"/>
      <c r="AC5" s="26"/>
      <c r="AD5" s="138"/>
      <c r="AE5" s="828"/>
      <c r="AF5" s="758"/>
      <c r="AG5" s="26"/>
      <c r="AH5" s="138"/>
      <c r="AJ5" s="539"/>
      <c r="AK5" s="64"/>
      <c r="AL5" s="64"/>
      <c r="AM5" s="64"/>
      <c r="AN5" s="539"/>
      <c r="AO5" s="64"/>
      <c r="AP5" s="64"/>
      <c r="AQ5" s="64"/>
    </row>
    <row r="6" spans="1:43" s="2" customFormat="1" ht="13.7" customHeight="1" x14ac:dyDescent="0.2">
      <c r="A6" s="36" t="s">
        <v>29</v>
      </c>
      <c r="B6" s="651">
        <v>-336</v>
      </c>
      <c r="C6" s="652">
        <v>-350</v>
      </c>
      <c r="D6" s="652">
        <v>376</v>
      </c>
      <c r="E6" s="653">
        <v>-96</v>
      </c>
      <c r="F6" s="651">
        <v>201</v>
      </c>
      <c r="G6" s="652">
        <v>97</v>
      </c>
      <c r="H6" s="652">
        <v>311</v>
      </c>
      <c r="I6" s="653">
        <v>-173</v>
      </c>
      <c r="J6" s="108">
        <v>-11</v>
      </c>
      <c r="K6" s="192">
        <v>-74</v>
      </c>
      <c r="L6" s="109">
        <v>131</v>
      </c>
      <c r="M6" s="275">
        <v>-98</v>
      </c>
      <c r="N6" s="108">
        <v>-1</v>
      </c>
      <c r="O6" s="109">
        <v>129</v>
      </c>
      <c r="P6" s="109">
        <v>172</v>
      </c>
      <c r="Q6" s="590">
        <v>115</v>
      </c>
      <c r="R6" s="108">
        <v>124</v>
      </c>
      <c r="S6" s="109">
        <v>178</v>
      </c>
      <c r="T6" s="109">
        <v>138</v>
      </c>
      <c r="U6" s="810">
        <v>167</v>
      </c>
      <c r="V6" s="590"/>
      <c r="W6" s="829">
        <v>-90</v>
      </c>
      <c r="X6" s="759">
        <v>321</v>
      </c>
      <c r="Y6" s="109">
        <v>379</v>
      </c>
      <c r="Z6" s="275">
        <v>989</v>
      </c>
      <c r="AA6" s="829">
        <v>-387</v>
      </c>
      <c r="AB6" s="759">
        <v>1</v>
      </c>
      <c r="AC6" s="109">
        <v>108</v>
      </c>
      <c r="AD6" s="275">
        <v>537</v>
      </c>
      <c r="AE6" s="829">
        <v>1318</v>
      </c>
      <c r="AF6" s="759"/>
      <c r="AG6" s="109"/>
      <c r="AH6" s="275"/>
      <c r="AJ6" s="540">
        <v>-406</v>
      </c>
      <c r="AK6" s="118">
        <f>F6+G6+H6+I6</f>
        <v>436</v>
      </c>
      <c r="AL6" s="120">
        <v>-52</v>
      </c>
      <c r="AM6" s="120">
        <f>SUM(N6:Q6)</f>
        <v>415</v>
      </c>
      <c r="AN6" s="544">
        <f>SUM(R6:U6)</f>
        <v>607</v>
      </c>
      <c r="AO6" s="120">
        <f>SUM(W6:Z6)</f>
        <v>1599</v>
      </c>
      <c r="AP6" s="120"/>
      <c r="AQ6" s="120">
        <f>SUM(AA6:AD6)</f>
        <v>259</v>
      </c>
    </row>
    <row r="7" spans="1:43" s="2" customFormat="1" ht="6" customHeight="1" x14ac:dyDescent="0.2">
      <c r="A7" s="37"/>
      <c r="B7" s="84"/>
      <c r="C7" s="57"/>
      <c r="D7" s="57"/>
      <c r="E7" s="86"/>
      <c r="F7" s="84"/>
      <c r="G7" s="57"/>
      <c r="H7" s="57"/>
      <c r="I7" s="86"/>
      <c r="J7" s="236"/>
      <c r="K7" s="178"/>
      <c r="L7" s="57"/>
      <c r="M7" s="260"/>
      <c r="N7" s="236"/>
      <c r="O7" s="57"/>
      <c r="P7" s="57"/>
      <c r="Q7" s="591"/>
      <c r="R7" s="236"/>
      <c r="S7" s="57"/>
      <c r="T7" s="57"/>
      <c r="U7" s="811"/>
      <c r="V7" s="591"/>
      <c r="W7" s="830"/>
      <c r="X7" s="264"/>
      <c r="Y7" s="57"/>
      <c r="Z7" s="260"/>
      <c r="AA7" s="830"/>
      <c r="AB7" s="264"/>
      <c r="AC7" s="57"/>
      <c r="AD7" s="260"/>
      <c r="AE7" s="830"/>
      <c r="AF7" s="264"/>
      <c r="AG7" s="57"/>
      <c r="AH7" s="260"/>
      <c r="AJ7" s="55"/>
      <c r="AK7" s="66"/>
      <c r="AL7" s="71"/>
      <c r="AM7" s="71"/>
      <c r="AN7" s="72"/>
      <c r="AO7" s="71"/>
      <c r="AP7" s="71"/>
      <c r="AQ7" s="71"/>
    </row>
    <row r="8" spans="1:43" s="153" customFormat="1" ht="25.5" customHeight="1" x14ac:dyDescent="0.2">
      <c r="A8" s="146" t="s">
        <v>72</v>
      </c>
      <c r="B8" s="80">
        <v>-12</v>
      </c>
      <c r="C8" s="69">
        <v>-13</v>
      </c>
      <c r="D8" s="69">
        <v>-23</v>
      </c>
      <c r="E8" s="70">
        <v>-11</v>
      </c>
      <c r="F8" s="80">
        <v>-13</v>
      </c>
      <c r="G8" s="69">
        <v>2</v>
      </c>
      <c r="H8" s="69">
        <v>-421</v>
      </c>
      <c r="I8" s="70">
        <v>-2</v>
      </c>
      <c r="J8" s="628">
        <v>-1</v>
      </c>
      <c r="K8" s="427" t="s">
        <v>112</v>
      </c>
      <c r="L8" s="114" t="s">
        <v>112</v>
      </c>
      <c r="M8" s="274" t="s">
        <v>112</v>
      </c>
      <c r="N8" s="554">
        <v>0</v>
      </c>
      <c r="O8" s="605" t="s">
        <v>112</v>
      </c>
      <c r="P8" s="606" t="s">
        <v>112</v>
      </c>
      <c r="Q8" s="604" t="s">
        <v>112</v>
      </c>
      <c r="R8" s="554">
        <v>0</v>
      </c>
      <c r="S8" s="605" t="s">
        <v>112</v>
      </c>
      <c r="T8" s="606" t="s">
        <v>112</v>
      </c>
      <c r="U8" s="812" t="s">
        <v>112</v>
      </c>
      <c r="V8" s="604"/>
      <c r="W8" s="864" t="s">
        <v>112</v>
      </c>
      <c r="X8" s="776" t="s">
        <v>112</v>
      </c>
      <c r="Y8" s="776" t="s">
        <v>112</v>
      </c>
      <c r="Z8" s="604" t="s">
        <v>112</v>
      </c>
      <c r="AA8" s="864" t="s">
        <v>112</v>
      </c>
      <c r="AB8" s="776" t="s">
        <v>112</v>
      </c>
      <c r="AC8" s="776" t="s">
        <v>112</v>
      </c>
      <c r="AD8" s="604" t="s">
        <v>112</v>
      </c>
      <c r="AE8" s="864" t="s">
        <v>112</v>
      </c>
      <c r="AF8" s="776"/>
      <c r="AG8" s="776"/>
      <c r="AH8" s="604"/>
      <c r="AJ8" s="541">
        <v>-59</v>
      </c>
      <c r="AK8" s="154">
        <f>F8+G8+H8+I8</f>
        <v>-434</v>
      </c>
      <c r="AL8" s="71">
        <v>-1</v>
      </c>
      <c r="AM8" s="602" t="s">
        <v>112</v>
      </c>
      <c r="AN8" s="607">
        <f>SUM(R8:U8)</f>
        <v>0</v>
      </c>
      <c r="AO8" s="602">
        <f>SUM(W8:Z8)</f>
        <v>0</v>
      </c>
      <c r="AP8" s="602"/>
      <c r="AQ8" s="602">
        <f>SUM(AA8:AD8)</f>
        <v>0</v>
      </c>
    </row>
    <row r="9" spans="1:43" s="153" customFormat="1" ht="25.5" customHeight="1" x14ac:dyDescent="0.2">
      <c r="A9" s="146" t="s">
        <v>125</v>
      </c>
      <c r="B9" s="151"/>
      <c r="C9" s="67"/>
      <c r="D9" s="67"/>
      <c r="E9" s="152"/>
      <c r="F9" s="151"/>
      <c r="G9" s="67"/>
      <c r="H9" s="67"/>
      <c r="I9" s="152"/>
      <c r="J9" s="243"/>
      <c r="K9" s="68"/>
      <c r="L9" s="67"/>
      <c r="M9" s="154"/>
      <c r="N9" s="243"/>
      <c r="O9" s="67"/>
      <c r="P9" s="67"/>
      <c r="Q9" s="71"/>
      <c r="R9" s="243"/>
      <c r="S9" s="67"/>
      <c r="T9" s="67"/>
      <c r="U9" s="813"/>
      <c r="V9" s="71"/>
      <c r="W9" s="831"/>
      <c r="X9" s="777"/>
      <c r="Y9" s="67"/>
      <c r="Z9" s="154"/>
      <c r="AA9" s="831"/>
      <c r="AB9" s="777"/>
      <c r="AC9" s="67"/>
      <c r="AD9" s="154"/>
      <c r="AE9" s="831"/>
      <c r="AF9" s="777"/>
      <c r="AG9" s="67"/>
      <c r="AH9" s="154"/>
      <c r="AJ9" s="541"/>
      <c r="AK9" s="154"/>
      <c r="AL9" s="71"/>
      <c r="AM9" s="71"/>
      <c r="AN9" s="72"/>
      <c r="AO9" s="71"/>
      <c r="AP9" s="71"/>
      <c r="AQ9" s="71"/>
    </row>
    <row r="10" spans="1:43" s="2" customFormat="1" ht="13.7" customHeight="1" x14ac:dyDescent="0.2">
      <c r="A10" s="150" t="s">
        <v>73</v>
      </c>
      <c r="B10" s="628">
        <v>185</v>
      </c>
      <c r="C10" s="629">
        <v>160</v>
      </c>
      <c r="D10" s="629">
        <v>155</v>
      </c>
      <c r="E10" s="630">
        <v>184</v>
      </c>
      <c r="F10" s="628">
        <v>145</v>
      </c>
      <c r="G10" s="629">
        <v>143</v>
      </c>
      <c r="H10" s="629">
        <v>152</v>
      </c>
      <c r="I10" s="630">
        <v>151</v>
      </c>
      <c r="J10" s="628">
        <v>134</v>
      </c>
      <c r="K10" s="206">
        <v>139</v>
      </c>
      <c r="L10" s="206">
        <v>128</v>
      </c>
      <c r="M10" s="627">
        <v>132</v>
      </c>
      <c r="N10" s="236">
        <v>132</v>
      </c>
      <c r="O10" s="206">
        <v>132</v>
      </c>
      <c r="P10" s="57">
        <v>137</v>
      </c>
      <c r="Q10" s="591">
        <v>113</v>
      </c>
      <c r="R10" s="236">
        <v>102</v>
      </c>
      <c r="S10" s="57">
        <v>103</v>
      </c>
      <c r="T10" s="57">
        <v>103</v>
      </c>
      <c r="U10" s="811">
        <v>97</v>
      </c>
      <c r="V10" s="591"/>
      <c r="W10" s="830">
        <v>95</v>
      </c>
      <c r="X10" s="264">
        <v>98</v>
      </c>
      <c r="Y10" s="57">
        <v>94</v>
      </c>
      <c r="Z10" s="260">
        <v>230</v>
      </c>
      <c r="AA10" s="830">
        <v>529</v>
      </c>
      <c r="AB10" s="264">
        <v>620</v>
      </c>
      <c r="AC10" s="57">
        <v>526</v>
      </c>
      <c r="AD10" s="260">
        <v>530</v>
      </c>
      <c r="AE10" s="830">
        <v>534</v>
      </c>
      <c r="AF10" s="264"/>
      <c r="AG10" s="57"/>
      <c r="AH10" s="260"/>
      <c r="AJ10" s="55">
        <v>684</v>
      </c>
      <c r="AK10" s="66">
        <f>F10+G10+H10+I10</f>
        <v>591</v>
      </c>
      <c r="AL10" s="71">
        <v>533</v>
      </c>
      <c r="AM10" s="71">
        <f>SUM(N10:Q10)</f>
        <v>514</v>
      </c>
      <c r="AN10" s="72">
        <f t="shared" ref="AN10:AN17" si="0">SUM(R10:U10)</f>
        <v>405</v>
      </c>
      <c r="AO10" s="71">
        <f t="shared" ref="AO10:AO16" si="1">SUM(W10:Z10)</f>
        <v>517</v>
      </c>
      <c r="AP10" s="71"/>
      <c r="AQ10" s="71">
        <f t="shared" ref="AQ10:AQ19" si="2">SUM(AA10:AD10)</f>
        <v>2205</v>
      </c>
    </row>
    <row r="11" spans="1:43" s="94" customFormat="1" ht="13.7" customHeight="1" x14ac:dyDescent="0.2">
      <c r="A11" s="436" t="s">
        <v>216</v>
      </c>
      <c r="B11" s="648">
        <v>7</v>
      </c>
      <c r="C11" s="649">
        <v>7</v>
      </c>
      <c r="D11" s="649">
        <v>7</v>
      </c>
      <c r="E11" s="650">
        <v>-9</v>
      </c>
      <c r="F11" s="648">
        <v>13</v>
      </c>
      <c r="G11" s="649">
        <v>5</v>
      </c>
      <c r="H11" s="649">
        <v>3</v>
      </c>
      <c r="I11" s="650">
        <v>10</v>
      </c>
      <c r="J11" s="628">
        <v>9</v>
      </c>
      <c r="K11" s="206">
        <v>15</v>
      </c>
      <c r="L11" s="206">
        <v>12</v>
      </c>
      <c r="M11" s="627">
        <v>16</v>
      </c>
      <c r="N11" s="433">
        <v>17</v>
      </c>
      <c r="O11" s="206">
        <v>20</v>
      </c>
      <c r="P11" s="431">
        <v>20</v>
      </c>
      <c r="Q11" s="592">
        <v>31</v>
      </c>
      <c r="R11" s="433">
        <v>28</v>
      </c>
      <c r="S11" s="431">
        <v>37</v>
      </c>
      <c r="T11" s="431">
        <v>34</v>
      </c>
      <c r="U11" s="814">
        <v>34</v>
      </c>
      <c r="V11" s="592"/>
      <c r="W11" s="832">
        <v>35</v>
      </c>
      <c r="X11" s="772">
        <v>36</v>
      </c>
      <c r="Y11" s="431">
        <v>34</v>
      </c>
      <c r="Z11" s="435">
        <v>111</v>
      </c>
      <c r="AA11" s="832">
        <v>99</v>
      </c>
      <c r="AB11" s="772">
        <v>80</v>
      </c>
      <c r="AC11" s="431">
        <v>77</v>
      </c>
      <c r="AD11" s="435">
        <v>82</v>
      </c>
      <c r="AE11" s="832">
        <v>68</v>
      </c>
      <c r="AF11" s="772"/>
      <c r="AG11" s="431"/>
      <c r="AH11" s="435"/>
      <c r="AJ11" s="542">
        <v>12</v>
      </c>
      <c r="AK11" s="106">
        <v>31</v>
      </c>
      <c r="AL11" s="599">
        <v>52</v>
      </c>
      <c r="AM11" s="599">
        <f>SUM(N11:Q11)</f>
        <v>88</v>
      </c>
      <c r="AN11" s="93">
        <f t="shared" si="0"/>
        <v>133</v>
      </c>
      <c r="AO11" s="599">
        <f t="shared" si="1"/>
        <v>216</v>
      </c>
      <c r="AP11" s="599"/>
      <c r="AQ11" s="599">
        <f t="shared" si="2"/>
        <v>338</v>
      </c>
    </row>
    <row r="12" spans="1:43" s="94" customFormat="1" ht="13.7" customHeight="1" x14ac:dyDescent="0.2">
      <c r="A12" s="954" t="s">
        <v>300</v>
      </c>
      <c r="B12" s="955" t="s">
        <v>112</v>
      </c>
      <c r="C12" s="956" t="s">
        <v>112</v>
      </c>
      <c r="D12" s="956" t="s">
        <v>112</v>
      </c>
      <c r="E12" s="957" t="s">
        <v>112</v>
      </c>
      <c r="F12" s="955" t="s">
        <v>112</v>
      </c>
      <c r="G12" s="956" t="s">
        <v>112</v>
      </c>
      <c r="H12" s="956" t="s">
        <v>112</v>
      </c>
      <c r="I12" s="957" t="s">
        <v>112</v>
      </c>
      <c r="J12" s="644" t="s">
        <v>112</v>
      </c>
      <c r="K12" s="958" t="s">
        <v>112</v>
      </c>
      <c r="L12" s="958" t="s">
        <v>112</v>
      </c>
      <c r="M12" s="675" t="s">
        <v>112</v>
      </c>
      <c r="N12" s="959" t="s">
        <v>112</v>
      </c>
      <c r="O12" s="960" t="s">
        <v>112</v>
      </c>
      <c r="P12" s="431" t="s">
        <v>112</v>
      </c>
      <c r="Q12" s="592" t="s">
        <v>112</v>
      </c>
      <c r="R12" s="959" t="s">
        <v>112</v>
      </c>
      <c r="S12" s="960" t="s">
        <v>112</v>
      </c>
      <c r="T12" s="431" t="s">
        <v>112</v>
      </c>
      <c r="U12" s="961" t="s">
        <v>112</v>
      </c>
      <c r="V12" s="592"/>
      <c r="W12" s="959" t="s">
        <v>112</v>
      </c>
      <c r="X12" s="960" t="s">
        <v>112</v>
      </c>
      <c r="Y12" s="431" t="s">
        <v>112</v>
      </c>
      <c r="Z12" s="592" t="s">
        <v>112</v>
      </c>
      <c r="AA12" s="832">
        <v>-3</v>
      </c>
      <c r="AB12" s="772">
        <v>-1</v>
      </c>
      <c r="AC12" s="431">
        <v>-1</v>
      </c>
      <c r="AD12" s="1092">
        <v>0</v>
      </c>
      <c r="AE12" s="832" t="s">
        <v>112</v>
      </c>
      <c r="AF12" s="772"/>
      <c r="AG12" s="431"/>
      <c r="AH12" s="1092"/>
      <c r="AJ12" s="607" t="s">
        <v>112</v>
      </c>
      <c r="AK12" s="602" t="s">
        <v>112</v>
      </c>
      <c r="AL12" s="602" t="s">
        <v>112</v>
      </c>
      <c r="AM12" s="602" t="s">
        <v>112</v>
      </c>
      <c r="AN12" s="602" t="s">
        <v>112</v>
      </c>
      <c r="AO12" s="602" t="s">
        <v>112</v>
      </c>
      <c r="AP12" s="599"/>
      <c r="AQ12" s="1099">
        <f t="shared" si="2"/>
        <v>-5</v>
      </c>
    </row>
    <row r="13" spans="1:43" s="94" customFormat="1" ht="13.7" customHeight="1" x14ac:dyDescent="0.2">
      <c r="A13" s="858" t="s">
        <v>319</v>
      </c>
      <c r="B13" s="637" t="s">
        <v>112</v>
      </c>
      <c r="C13" s="608" t="s">
        <v>112</v>
      </c>
      <c r="D13" s="608" t="s">
        <v>112</v>
      </c>
      <c r="E13" s="643" t="s">
        <v>112</v>
      </c>
      <c r="F13" s="637" t="s">
        <v>112</v>
      </c>
      <c r="G13" s="608" t="s">
        <v>112</v>
      </c>
      <c r="H13" s="608" t="s">
        <v>112</v>
      </c>
      <c r="I13" s="643" t="s">
        <v>112</v>
      </c>
      <c r="J13" s="637" t="s">
        <v>112</v>
      </c>
      <c r="K13" s="608" t="s">
        <v>112</v>
      </c>
      <c r="L13" s="608" t="s">
        <v>112</v>
      </c>
      <c r="M13" s="643" t="s">
        <v>112</v>
      </c>
      <c r="N13" s="637" t="s">
        <v>112</v>
      </c>
      <c r="O13" s="608" t="s">
        <v>112</v>
      </c>
      <c r="P13" s="608" t="s">
        <v>112</v>
      </c>
      <c r="Q13" s="643" t="s">
        <v>112</v>
      </c>
      <c r="R13" s="875" t="s">
        <v>112</v>
      </c>
      <c r="S13" s="876" t="s">
        <v>112</v>
      </c>
      <c r="T13" s="876" t="s">
        <v>112</v>
      </c>
      <c r="U13" s="944">
        <v>2</v>
      </c>
      <c r="V13" s="592"/>
      <c r="W13" s="832">
        <v>115</v>
      </c>
      <c r="X13" s="772">
        <v>-18</v>
      </c>
      <c r="Y13" s="431">
        <v>-67</v>
      </c>
      <c r="Z13" s="435">
        <v>1</v>
      </c>
      <c r="AA13" s="832" t="s">
        <v>112</v>
      </c>
      <c r="AB13" s="772" t="s">
        <v>112</v>
      </c>
      <c r="AC13" s="1042">
        <v>0</v>
      </c>
      <c r="AD13" s="1092">
        <v>0</v>
      </c>
      <c r="AE13" s="832" t="s">
        <v>112</v>
      </c>
      <c r="AF13" s="772"/>
      <c r="AG13" s="1042"/>
      <c r="AH13" s="1092"/>
      <c r="AJ13" s="607" t="s">
        <v>112</v>
      </c>
      <c r="AK13" s="602" t="s">
        <v>112</v>
      </c>
      <c r="AL13" s="602" t="s">
        <v>112</v>
      </c>
      <c r="AM13" s="602" t="s">
        <v>112</v>
      </c>
      <c r="AN13" s="607">
        <f t="shared" ref="AN13:AN15" si="3">SUM(R13:U13)</f>
        <v>2</v>
      </c>
      <c r="AO13" s="599">
        <f t="shared" si="1"/>
        <v>31</v>
      </c>
      <c r="AP13" s="599"/>
      <c r="AQ13" s="896" t="s">
        <v>112</v>
      </c>
    </row>
    <row r="14" spans="1:43" s="94" customFormat="1" ht="13.7" customHeight="1" x14ac:dyDescent="0.2">
      <c r="A14" s="858" t="s">
        <v>301</v>
      </c>
      <c r="B14" s="637" t="s">
        <v>112</v>
      </c>
      <c r="C14" s="608" t="s">
        <v>112</v>
      </c>
      <c r="D14" s="608" t="s">
        <v>112</v>
      </c>
      <c r="E14" s="643" t="s">
        <v>112</v>
      </c>
      <c r="F14" s="637" t="s">
        <v>112</v>
      </c>
      <c r="G14" s="608" t="s">
        <v>112</v>
      </c>
      <c r="H14" s="608" t="s">
        <v>112</v>
      </c>
      <c r="I14" s="643" t="s">
        <v>112</v>
      </c>
      <c r="J14" s="637" t="s">
        <v>112</v>
      </c>
      <c r="K14" s="608" t="s">
        <v>112</v>
      </c>
      <c r="L14" s="608" t="s">
        <v>112</v>
      </c>
      <c r="M14" s="643" t="s">
        <v>112</v>
      </c>
      <c r="N14" s="637" t="s">
        <v>112</v>
      </c>
      <c r="O14" s="608" t="s">
        <v>112</v>
      </c>
      <c r="P14" s="608" t="s">
        <v>112</v>
      </c>
      <c r="Q14" s="643" t="s">
        <v>112</v>
      </c>
      <c r="R14" s="875" t="s">
        <v>112</v>
      </c>
      <c r="S14" s="876" t="s">
        <v>112</v>
      </c>
      <c r="T14" s="876" t="s">
        <v>112</v>
      </c>
      <c r="U14" s="944">
        <v>3</v>
      </c>
      <c r="V14" s="592"/>
      <c r="W14" s="832">
        <v>10</v>
      </c>
      <c r="X14" s="772">
        <v>9</v>
      </c>
      <c r="Y14" s="431">
        <v>9</v>
      </c>
      <c r="Z14" s="435">
        <v>11</v>
      </c>
      <c r="AA14" s="832">
        <v>8</v>
      </c>
      <c r="AB14" s="772">
        <v>7</v>
      </c>
      <c r="AC14" s="431">
        <v>9</v>
      </c>
      <c r="AD14" s="435">
        <v>10</v>
      </c>
      <c r="AE14" s="832">
        <v>10</v>
      </c>
      <c r="AF14" s="772"/>
      <c r="AG14" s="431"/>
      <c r="AH14" s="435"/>
      <c r="AJ14" s="607" t="s">
        <v>112</v>
      </c>
      <c r="AK14" s="602" t="s">
        <v>112</v>
      </c>
      <c r="AL14" s="602" t="s">
        <v>112</v>
      </c>
      <c r="AM14" s="602" t="s">
        <v>112</v>
      </c>
      <c r="AN14" s="607">
        <f t="shared" si="3"/>
        <v>3</v>
      </c>
      <c r="AO14" s="599">
        <f t="shared" si="1"/>
        <v>39</v>
      </c>
      <c r="AP14" s="599"/>
      <c r="AQ14" s="599">
        <f t="shared" si="2"/>
        <v>34</v>
      </c>
    </row>
    <row r="15" spans="1:43" s="2" customFormat="1" ht="13.7" customHeight="1" x14ac:dyDescent="0.2">
      <c r="A15" s="858" t="s">
        <v>266</v>
      </c>
      <c r="B15" s="628"/>
      <c r="C15" s="608"/>
      <c r="D15" s="629"/>
      <c r="E15" s="643"/>
      <c r="F15" s="628"/>
      <c r="G15" s="658"/>
      <c r="H15" s="629"/>
      <c r="I15" s="666"/>
      <c r="J15" s="628"/>
      <c r="K15" s="642"/>
      <c r="L15" s="206"/>
      <c r="M15" s="627"/>
      <c r="N15" s="244"/>
      <c r="O15" s="206"/>
      <c r="P15" s="894"/>
      <c r="Q15" s="593"/>
      <c r="R15" s="244"/>
      <c r="S15" s="54"/>
      <c r="T15" s="54"/>
      <c r="U15" s="815">
        <v>13</v>
      </c>
      <c r="V15" s="593"/>
      <c r="W15" s="853">
        <v>0</v>
      </c>
      <c r="X15" s="895">
        <v>0</v>
      </c>
      <c r="Y15" s="895">
        <v>0</v>
      </c>
      <c r="Z15" s="276">
        <v>11</v>
      </c>
      <c r="AA15" s="853">
        <v>5</v>
      </c>
      <c r="AB15" s="895">
        <v>4</v>
      </c>
      <c r="AC15" s="895">
        <v>3</v>
      </c>
      <c r="AD15" s="276">
        <v>4</v>
      </c>
      <c r="AE15" s="853">
        <v>3</v>
      </c>
      <c r="AF15" s="895"/>
      <c r="AG15" s="895"/>
      <c r="AH15" s="276"/>
      <c r="AJ15" s="55"/>
      <c r="AK15" s="66"/>
      <c r="AL15" s="71"/>
      <c r="AM15" s="71"/>
      <c r="AN15" s="607">
        <f t="shared" si="3"/>
        <v>13</v>
      </c>
      <c r="AO15" s="71">
        <f t="shared" si="1"/>
        <v>11</v>
      </c>
      <c r="AP15" s="71"/>
      <c r="AQ15" s="71">
        <f t="shared" si="2"/>
        <v>16</v>
      </c>
    </row>
    <row r="16" spans="1:43" s="2" customFormat="1" ht="13.7" customHeight="1" x14ac:dyDescent="0.2">
      <c r="A16" s="150" t="s">
        <v>74</v>
      </c>
      <c r="B16" s="628">
        <v>25</v>
      </c>
      <c r="C16" s="629">
        <v>1</v>
      </c>
      <c r="D16" s="629">
        <v>-7</v>
      </c>
      <c r="E16" s="630">
        <v>2</v>
      </c>
      <c r="F16" s="628">
        <v>15</v>
      </c>
      <c r="G16" s="629">
        <v>-2</v>
      </c>
      <c r="H16" s="629">
        <v>-1</v>
      </c>
      <c r="I16" s="630">
        <v>-2</v>
      </c>
      <c r="J16" s="617" t="s">
        <v>112</v>
      </c>
      <c r="K16" s="634" t="s">
        <v>112</v>
      </c>
      <c r="L16" s="206">
        <v>-19</v>
      </c>
      <c r="M16" s="627">
        <v>-1</v>
      </c>
      <c r="N16" s="243">
        <v>-1</v>
      </c>
      <c r="O16" s="206">
        <v>-1</v>
      </c>
      <c r="P16" s="608" t="s">
        <v>112</v>
      </c>
      <c r="Q16" s="609" t="s">
        <v>112</v>
      </c>
      <c r="R16" s="871" t="s">
        <v>112</v>
      </c>
      <c r="S16" s="57">
        <v>-6</v>
      </c>
      <c r="T16" s="54">
        <v>-1</v>
      </c>
      <c r="U16" s="815">
        <v>-3</v>
      </c>
      <c r="V16" s="593"/>
      <c r="W16" s="853">
        <v>0</v>
      </c>
      <c r="X16" s="762">
        <v>-1</v>
      </c>
      <c r="Y16" s="54">
        <v>-4</v>
      </c>
      <c r="Z16" s="276">
        <v>-1258</v>
      </c>
      <c r="AA16" s="853" t="s">
        <v>112</v>
      </c>
      <c r="AB16" s="762">
        <v>-11</v>
      </c>
      <c r="AC16" s="50">
        <v>0</v>
      </c>
      <c r="AD16" s="1092">
        <v>0</v>
      </c>
      <c r="AE16" s="853">
        <v>-1597</v>
      </c>
      <c r="AF16" s="762"/>
      <c r="AG16" s="50"/>
      <c r="AH16" s="1092"/>
      <c r="AJ16" s="55">
        <v>21</v>
      </c>
      <c r="AK16" s="55">
        <f>F16+G16+H16+I16</f>
        <v>10</v>
      </c>
      <c r="AL16" s="72">
        <v>-20</v>
      </c>
      <c r="AM16" s="72">
        <f>SUM(N16:Q16)</f>
        <v>-2</v>
      </c>
      <c r="AN16" s="72">
        <f t="shared" si="0"/>
        <v>-10</v>
      </c>
      <c r="AO16" s="72">
        <f t="shared" si="1"/>
        <v>-1263</v>
      </c>
      <c r="AP16" s="72"/>
      <c r="AQ16" s="72">
        <f t="shared" si="2"/>
        <v>-11</v>
      </c>
    </row>
    <row r="17" spans="1:43" s="2" customFormat="1" ht="13.7" customHeight="1" x14ac:dyDescent="0.2">
      <c r="A17" s="150" t="s">
        <v>127</v>
      </c>
      <c r="B17" s="628">
        <v>-2</v>
      </c>
      <c r="C17" s="608" t="s">
        <v>112</v>
      </c>
      <c r="D17" s="629">
        <v>-55</v>
      </c>
      <c r="E17" s="643" t="s">
        <v>112</v>
      </c>
      <c r="F17" s="628" t="s">
        <v>112</v>
      </c>
      <c r="G17" s="658">
        <v>14</v>
      </c>
      <c r="H17" s="629">
        <v>11</v>
      </c>
      <c r="I17" s="666">
        <v>7</v>
      </c>
      <c r="J17" s="628">
        <v>36</v>
      </c>
      <c r="K17" s="642" t="s">
        <v>112</v>
      </c>
      <c r="L17" s="206">
        <v>11</v>
      </c>
      <c r="M17" s="627">
        <v>114</v>
      </c>
      <c r="N17" s="244">
        <v>37</v>
      </c>
      <c r="O17" s="206">
        <v>23</v>
      </c>
      <c r="P17" s="608" t="s">
        <v>112</v>
      </c>
      <c r="Q17" s="593">
        <v>54</v>
      </c>
      <c r="R17" s="244">
        <v>3</v>
      </c>
      <c r="S17" s="54" t="s">
        <v>112</v>
      </c>
      <c r="T17" s="54" t="s">
        <v>112</v>
      </c>
      <c r="U17" s="815" t="s">
        <v>112</v>
      </c>
      <c r="V17" s="593"/>
      <c r="W17" s="853">
        <v>0</v>
      </c>
      <c r="X17" s="762" t="s">
        <v>112</v>
      </c>
      <c r="Y17" s="762" t="s">
        <v>112</v>
      </c>
      <c r="Z17" s="459">
        <v>0</v>
      </c>
      <c r="AA17" s="853">
        <v>3</v>
      </c>
      <c r="AB17" s="762">
        <v>23</v>
      </c>
      <c r="AC17" s="762">
        <v>6</v>
      </c>
      <c r="AD17" s="459">
        <v>0</v>
      </c>
      <c r="AE17" s="853">
        <v>41</v>
      </c>
      <c r="AF17" s="762"/>
      <c r="AG17" s="762"/>
      <c r="AH17" s="459"/>
      <c r="AJ17" s="55">
        <v>-57</v>
      </c>
      <c r="AK17" s="66">
        <v>32</v>
      </c>
      <c r="AL17" s="71">
        <v>161</v>
      </c>
      <c r="AM17" s="71">
        <f>SUM(N17:Q17)</f>
        <v>114</v>
      </c>
      <c r="AN17" s="72">
        <f t="shared" si="0"/>
        <v>3</v>
      </c>
      <c r="AO17" s="220" t="s">
        <v>112</v>
      </c>
      <c r="AP17" s="220"/>
      <c r="AQ17" s="220">
        <f t="shared" si="2"/>
        <v>32</v>
      </c>
    </row>
    <row r="18" spans="1:43" s="2" customFormat="1" ht="13.7" customHeight="1" x14ac:dyDescent="0.2">
      <c r="A18" s="150" t="s">
        <v>75</v>
      </c>
      <c r="B18" s="628">
        <v>26</v>
      </c>
      <c r="C18" s="629">
        <v>28</v>
      </c>
      <c r="D18" s="629">
        <v>6</v>
      </c>
      <c r="E18" s="630">
        <v>26</v>
      </c>
      <c r="F18" s="628">
        <v>22</v>
      </c>
      <c r="G18" s="629">
        <v>15</v>
      </c>
      <c r="H18" s="629">
        <v>25</v>
      </c>
      <c r="I18" s="630">
        <v>15</v>
      </c>
      <c r="J18" s="628">
        <v>-1</v>
      </c>
      <c r="K18" s="206">
        <v>45</v>
      </c>
      <c r="L18" s="206">
        <v>-2</v>
      </c>
      <c r="M18" s="627">
        <v>-15</v>
      </c>
      <c r="N18" s="243">
        <v>-47</v>
      </c>
      <c r="O18" s="206">
        <v>-3</v>
      </c>
      <c r="P18" s="206">
        <v>-2</v>
      </c>
      <c r="Q18" s="591">
        <v>-6</v>
      </c>
      <c r="R18" s="243">
        <v>-1</v>
      </c>
      <c r="S18" s="57">
        <v>-1</v>
      </c>
      <c r="T18" s="57">
        <v>-3</v>
      </c>
      <c r="U18" s="811">
        <v>-3</v>
      </c>
      <c r="V18" s="591"/>
      <c r="W18" s="830">
        <v>-3</v>
      </c>
      <c r="X18" s="264">
        <v>-1</v>
      </c>
      <c r="Y18" s="57">
        <v>-3</v>
      </c>
      <c r="Z18" s="260">
        <v>-2</v>
      </c>
      <c r="AA18" s="830">
        <v>-1</v>
      </c>
      <c r="AB18" s="264">
        <v>-1</v>
      </c>
      <c r="AC18" s="57">
        <v>-5</v>
      </c>
      <c r="AD18" s="260">
        <v>-4</v>
      </c>
      <c r="AE18" s="830">
        <v>-5</v>
      </c>
      <c r="AF18" s="264"/>
      <c r="AG18" s="57"/>
      <c r="AH18" s="260"/>
      <c r="AJ18" s="55">
        <v>86</v>
      </c>
      <c r="AK18" s="66">
        <f>F18+G18+H18+I18</f>
        <v>77</v>
      </c>
      <c r="AL18" s="71">
        <v>27</v>
      </c>
      <c r="AM18" s="71">
        <f>SUM(N18:Q18)</f>
        <v>-58</v>
      </c>
      <c r="AN18" s="72">
        <f t="shared" ref="AN18" si="4">SUM(R18:U18)</f>
        <v>-8</v>
      </c>
      <c r="AO18" s="71">
        <f>SUM(W18:Z18)</f>
        <v>-9</v>
      </c>
      <c r="AP18" s="71"/>
      <c r="AQ18" s="71">
        <f t="shared" si="2"/>
        <v>-11</v>
      </c>
    </row>
    <row r="19" spans="1:43" s="2" customFormat="1" ht="13.7" customHeight="1" x14ac:dyDescent="0.2">
      <c r="A19" s="150" t="s">
        <v>281</v>
      </c>
      <c r="B19" s="628">
        <v>-50</v>
      </c>
      <c r="C19" s="629">
        <v>-30</v>
      </c>
      <c r="D19" s="629">
        <v>53</v>
      </c>
      <c r="E19" s="630">
        <v>-46</v>
      </c>
      <c r="F19" s="628">
        <v>17</v>
      </c>
      <c r="G19" s="629">
        <v>-5</v>
      </c>
      <c r="H19" s="629">
        <v>-3</v>
      </c>
      <c r="I19" s="630">
        <v>4</v>
      </c>
      <c r="J19" s="628">
        <v>-5</v>
      </c>
      <c r="K19" s="206">
        <v>-5</v>
      </c>
      <c r="L19" s="667" t="s">
        <v>112</v>
      </c>
      <c r="M19" s="627">
        <v>-8</v>
      </c>
      <c r="N19" s="246">
        <v>1</v>
      </c>
      <c r="O19" s="206">
        <v>1</v>
      </c>
      <c r="P19" s="608" t="s">
        <v>112</v>
      </c>
      <c r="Q19" s="591">
        <v>1</v>
      </c>
      <c r="R19" s="246">
        <v>3</v>
      </c>
      <c r="S19" s="57">
        <v>5</v>
      </c>
      <c r="T19" s="54">
        <v>-6</v>
      </c>
      <c r="U19" s="815">
        <v>-1</v>
      </c>
      <c r="V19" s="591"/>
      <c r="W19" s="833">
        <v>5</v>
      </c>
      <c r="X19" s="762">
        <v>-3</v>
      </c>
      <c r="Y19" s="54">
        <v>4</v>
      </c>
      <c r="Z19" s="732">
        <f>-69-105</f>
        <v>-174</v>
      </c>
      <c r="AA19" s="833">
        <v>-221</v>
      </c>
      <c r="AB19" s="762">
        <v>-171</v>
      </c>
      <c r="AC19" s="54">
        <v>-64</v>
      </c>
      <c r="AD19" s="276">
        <v>-469</v>
      </c>
      <c r="AE19" s="833">
        <v>25</v>
      </c>
      <c r="AF19" s="762"/>
      <c r="AG19" s="54"/>
      <c r="AH19" s="276"/>
      <c r="AJ19" s="55">
        <v>-73</v>
      </c>
      <c r="AK19" s="66">
        <f>F19+G19+H19+I19</f>
        <v>13</v>
      </c>
      <c r="AL19" s="71">
        <v>-18</v>
      </c>
      <c r="AM19" s="71">
        <f>SUM(N19:Q19)</f>
        <v>3</v>
      </c>
      <c r="AN19" s="72">
        <f>SUM(R19:U19)</f>
        <v>1</v>
      </c>
      <c r="AO19" s="599">
        <f>SUM(W19:Z19)</f>
        <v>-168</v>
      </c>
      <c r="AP19" s="71"/>
      <c r="AQ19" s="599">
        <f t="shared" si="2"/>
        <v>-925</v>
      </c>
    </row>
    <row r="20" spans="1:43" s="2" customFormat="1" ht="6" customHeight="1" x14ac:dyDescent="0.2">
      <c r="A20" s="917"/>
      <c r="B20" s="84"/>
      <c r="C20" s="57"/>
      <c r="D20" s="57"/>
      <c r="E20" s="86"/>
      <c r="F20" s="664"/>
      <c r="G20" s="665"/>
      <c r="H20" s="656"/>
      <c r="I20" s="657"/>
      <c r="J20" s="236"/>
      <c r="K20" s="178"/>
      <c r="L20" s="57"/>
      <c r="M20" s="260"/>
      <c r="N20" s="236"/>
      <c r="O20" s="57"/>
      <c r="P20" s="57"/>
      <c r="Q20" s="591"/>
      <c r="R20" s="236"/>
      <c r="S20" s="57"/>
      <c r="T20" s="57"/>
      <c r="U20" s="811"/>
      <c r="V20" s="591"/>
      <c r="W20" s="830"/>
      <c r="X20" s="264"/>
      <c r="Y20" s="57"/>
      <c r="Z20" s="260"/>
      <c r="AA20" s="830"/>
      <c r="AB20" s="264"/>
      <c r="AC20" s="57"/>
      <c r="AD20" s="260"/>
      <c r="AE20" s="830"/>
      <c r="AF20" s="264"/>
      <c r="AG20" s="57"/>
      <c r="AH20" s="260"/>
      <c r="AJ20" s="55"/>
      <c r="AK20" s="66"/>
      <c r="AL20" s="71"/>
      <c r="AM20" s="71"/>
      <c r="AN20" s="72"/>
      <c r="AO20" s="71"/>
      <c r="AP20" s="71"/>
      <c r="AQ20" s="71"/>
    </row>
    <row r="21" spans="1:43" s="2" customFormat="1" ht="13.7" customHeight="1" x14ac:dyDescent="0.2">
      <c r="A21" s="918" t="s">
        <v>286</v>
      </c>
      <c r="B21" s="84"/>
      <c r="C21" s="57"/>
      <c r="D21" s="57"/>
      <c r="E21" s="86"/>
      <c r="F21" s="664"/>
      <c r="G21" s="665"/>
      <c r="H21" s="656"/>
      <c r="I21" s="657"/>
      <c r="J21" s="236"/>
      <c r="K21" s="178"/>
      <c r="L21" s="57"/>
      <c r="M21" s="260"/>
      <c r="N21" s="236"/>
      <c r="O21" s="57"/>
      <c r="P21" s="57"/>
      <c r="Q21" s="591"/>
      <c r="R21" s="236"/>
      <c r="S21" s="57"/>
      <c r="T21" s="57"/>
      <c r="U21" s="811"/>
      <c r="V21" s="591"/>
      <c r="W21" s="830"/>
      <c r="X21" s="264"/>
      <c r="Y21" s="57"/>
      <c r="Z21" s="260"/>
      <c r="AA21" s="830"/>
      <c r="AB21" s="264"/>
      <c r="AC21" s="57"/>
      <c r="AD21" s="260"/>
      <c r="AE21" s="830"/>
      <c r="AF21" s="264"/>
      <c r="AG21" s="57"/>
      <c r="AH21" s="260"/>
      <c r="AJ21" s="55"/>
      <c r="AK21" s="66"/>
      <c r="AL21" s="71"/>
      <c r="AM21" s="71"/>
      <c r="AN21" s="72"/>
      <c r="AO21" s="71"/>
      <c r="AP21" s="71"/>
      <c r="AQ21" s="71"/>
    </row>
    <row r="22" spans="1:43" s="2" customFormat="1" ht="13.7" customHeight="1" x14ac:dyDescent="0.2">
      <c r="A22" s="917" t="s">
        <v>129</v>
      </c>
      <c r="B22" s="628">
        <v>-111</v>
      </c>
      <c r="C22" s="629">
        <v>-17</v>
      </c>
      <c r="D22" s="629">
        <v>49</v>
      </c>
      <c r="E22" s="630">
        <v>33</v>
      </c>
      <c r="F22" s="628">
        <v>-16</v>
      </c>
      <c r="G22" s="629">
        <v>16</v>
      </c>
      <c r="H22" s="629">
        <v>-15</v>
      </c>
      <c r="I22" s="630">
        <v>-45</v>
      </c>
      <c r="J22" s="628">
        <v>41</v>
      </c>
      <c r="K22" s="206">
        <v>-57</v>
      </c>
      <c r="L22" s="206">
        <v>-8</v>
      </c>
      <c r="M22" s="627">
        <v>18</v>
      </c>
      <c r="N22" s="139">
        <v>-15</v>
      </c>
      <c r="O22" s="206">
        <v>-26</v>
      </c>
      <c r="P22" s="206">
        <v>-20</v>
      </c>
      <c r="Q22" s="591">
        <v>37</v>
      </c>
      <c r="R22" s="139">
        <v>-55</v>
      </c>
      <c r="S22" s="57">
        <v>-79</v>
      </c>
      <c r="T22" s="57">
        <v>-98</v>
      </c>
      <c r="U22" s="811">
        <v>112</v>
      </c>
      <c r="V22" s="591"/>
      <c r="W22" s="830">
        <v>-39</v>
      </c>
      <c r="X22" s="264">
        <v>14</v>
      </c>
      <c r="Y22" s="57">
        <v>-78</v>
      </c>
      <c r="Z22" s="260"/>
      <c r="AA22" s="830"/>
      <c r="AB22" s="772"/>
      <c r="AC22" s="57"/>
      <c r="AD22" s="260"/>
      <c r="AE22" s="830"/>
      <c r="AF22" s="772"/>
      <c r="AG22" s="57"/>
      <c r="AH22" s="260"/>
      <c r="AJ22" s="55">
        <v>-46</v>
      </c>
      <c r="AK22" s="66">
        <f t="shared" ref="AK22:AK29" si="5">F22+G22+H22+I22</f>
        <v>-60</v>
      </c>
      <c r="AL22" s="71">
        <v>-6</v>
      </c>
      <c r="AM22" s="71">
        <f t="shared" ref="AM22:AM29" si="6">SUM(N22:Q22)</f>
        <v>-24</v>
      </c>
      <c r="AN22" s="72">
        <f t="shared" ref="AN22:AN29" si="7">SUM(R22:U22)</f>
        <v>-120</v>
      </c>
      <c r="AO22" s="71"/>
      <c r="AP22" s="71"/>
      <c r="AQ22" s="71"/>
    </row>
    <row r="23" spans="1:43" s="2" customFormat="1" ht="13.7" customHeight="1" x14ac:dyDescent="0.2">
      <c r="A23" s="917" t="s">
        <v>318</v>
      </c>
      <c r="B23" s="628"/>
      <c r="C23" s="629"/>
      <c r="D23" s="629"/>
      <c r="E23" s="630"/>
      <c r="F23" s="628"/>
      <c r="G23" s="629"/>
      <c r="H23" s="629"/>
      <c r="I23" s="630"/>
      <c r="J23" s="628"/>
      <c r="K23" s="206"/>
      <c r="L23" s="206"/>
      <c r="M23" s="627"/>
      <c r="N23" s="139"/>
      <c r="O23" s="206"/>
      <c r="P23" s="206"/>
      <c r="Q23" s="591"/>
      <c r="R23" s="139"/>
      <c r="S23" s="57"/>
      <c r="T23" s="57"/>
      <c r="U23" s="811"/>
      <c r="V23" s="591"/>
      <c r="W23" s="830"/>
      <c r="X23" s="264"/>
      <c r="Y23" s="57"/>
      <c r="Z23" s="260">
        <v>71</v>
      </c>
      <c r="AA23" s="830" t="s">
        <v>112</v>
      </c>
      <c r="AB23" s="772">
        <v>-61</v>
      </c>
      <c r="AC23" s="57">
        <v>-57</v>
      </c>
      <c r="AD23" s="260">
        <v>67</v>
      </c>
      <c r="AE23" s="830">
        <v>4</v>
      </c>
      <c r="AF23" s="772"/>
      <c r="AG23" s="57"/>
      <c r="AH23" s="260"/>
      <c r="AJ23" s="55"/>
      <c r="AK23" s="66"/>
      <c r="AL23" s="71"/>
      <c r="AM23" s="71"/>
      <c r="AN23" s="72"/>
      <c r="AO23" s="71">
        <v>-78</v>
      </c>
      <c r="AP23" s="71"/>
      <c r="AQ23" s="71">
        <f t="shared" ref="AQ23:AQ24" si="8">SUM(AA23:AD23)</f>
        <v>-51</v>
      </c>
    </row>
    <row r="24" spans="1:43" s="2" customFormat="1" ht="13.7" customHeight="1" x14ac:dyDescent="0.2">
      <c r="A24" s="917" t="s">
        <v>130</v>
      </c>
      <c r="B24" s="628">
        <v>70</v>
      </c>
      <c r="C24" s="629">
        <v>2</v>
      </c>
      <c r="D24" s="629">
        <v>-26</v>
      </c>
      <c r="E24" s="630">
        <v>-38</v>
      </c>
      <c r="F24" s="628">
        <v>-10</v>
      </c>
      <c r="G24" s="629">
        <v>-30</v>
      </c>
      <c r="H24" s="629">
        <v>-50</v>
      </c>
      <c r="I24" s="630">
        <v>-14</v>
      </c>
      <c r="J24" s="628">
        <v>12</v>
      </c>
      <c r="K24" s="206">
        <v>-12</v>
      </c>
      <c r="L24" s="206">
        <v>-20</v>
      </c>
      <c r="M24" s="627">
        <v>-41</v>
      </c>
      <c r="N24" s="245">
        <v>-20</v>
      </c>
      <c r="O24" s="206">
        <v>-10</v>
      </c>
      <c r="P24" s="206">
        <v>-5</v>
      </c>
      <c r="Q24" s="591">
        <v>13</v>
      </c>
      <c r="R24" s="245">
        <v>1</v>
      </c>
      <c r="S24" s="57">
        <v>-10</v>
      </c>
      <c r="T24" s="57">
        <v>-6</v>
      </c>
      <c r="U24" s="811">
        <v>-27</v>
      </c>
      <c r="V24" s="591"/>
      <c r="W24" s="830">
        <v>-53</v>
      </c>
      <c r="X24" s="264">
        <v>-14</v>
      </c>
      <c r="Y24" s="57">
        <v>-5</v>
      </c>
      <c r="Z24" s="260">
        <v>154</v>
      </c>
      <c r="AA24" s="830">
        <v>441</v>
      </c>
      <c r="AB24" s="772">
        <v>46</v>
      </c>
      <c r="AC24" s="57">
        <v>57</v>
      </c>
      <c r="AD24" s="260">
        <v>24</v>
      </c>
      <c r="AE24" s="830">
        <v>-28</v>
      </c>
      <c r="AF24" s="772"/>
      <c r="AG24" s="57"/>
      <c r="AH24" s="260"/>
      <c r="AJ24" s="55">
        <v>8</v>
      </c>
      <c r="AK24" s="66">
        <f t="shared" si="5"/>
        <v>-104</v>
      </c>
      <c r="AL24" s="71">
        <v>-61</v>
      </c>
      <c r="AM24" s="71">
        <f t="shared" si="6"/>
        <v>-22</v>
      </c>
      <c r="AN24" s="72">
        <f t="shared" si="7"/>
        <v>-42</v>
      </c>
      <c r="AO24" s="71">
        <f>SUM(W24:Z24)</f>
        <v>82</v>
      </c>
      <c r="AP24" s="71"/>
      <c r="AQ24" s="71">
        <f t="shared" si="8"/>
        <v>568</v>
      </c>
    </row>
    <row r="25" spans="1:43" s="2" customFormat="1" ht="13.7" customHeight="1" x14ac:dyDescent="0.2">
      <c r="A25" s="917" t="s">
        <v>131</v>
      </c>
      <c r="B25" s="628">
        <v>-4</v>
      </c>
      <c r="C25" s="629">
        <v>65</v>
      </c>
      <c r="D25" s="629">
        <v>-20</v>
      </c>
      <c r="E25" s="630">
        <v>19</v>
      </c>
      <c r="F25" s="628">
        <v>-66</v>
      </c>
      <c r="G25" s="629">
        <v>17</v>
      </c>
      <c r="H25" s="629">
        <v>-15</v>
      </c>
      <c r="I25" s="630">
        <v>-70</v>
      </c>
      <c r="J25" s="628">
        <v>1</v>
      </c>
      <c r="K25" s="206">
        <v>71</v>
      </c>
      <c r="L25" s="206">
        <v>19</v>
      </c>
      <c r="M25" s="627">
        <v>10</v>
      </c>
      <c r="N25" s="246">
        <v>-44</v>
      </c>
      <c r="O25" s="206">
        <v>6</v>
      </c>
      <c r="P25" s="206">
        <v>17</v>
      </c>
      <c r="Q25" s="591">
        <v>-4</v>
      </c>
      <c r="R25" s="246">
        <v>14</v>
      </c>
      <c r="S25" s="57">
        <v>70</v>
      </c>
      <c r="T25" s="57">
        <v>54</v>
      </c>
      <c r="U25" s="811">
        <v>67</v>
      </c>
      <c r="V25" s="591"/>
      <c r="W25" s="830">
        <v>46</v>
      </c>
      <c r="X25" s="264">
        <v>-20</v>
      </c>
      <c r="Y25" s="57">
        <v>-3</v>
      </c>
      <c r="Z25" s="260"/>
      <c r="AA25" s="830"/>
      <c r="AB25" s="772"/>
      <c r="AC25" s="57"/>
      <c r="AD25" s="260"/>
      <c r="AE25" s="830"/>
      <c r="AF25" s="772"/>
      <c r="AG25" s="57"/>
      <c r="AH25" s="260"/>
      <c r="AJ25" s="55">
        <v>60</v>
      </c>
      <c r="AK25" s="66">
        <f t="shared" si="5"/>
        <v>-134</v>
      </c>
      <c r="AL25" s="71">
        <v>101</v>
      </c>
      <c r="AM25" s="71">
        <f t="shared" si="6"/>
        <v>-25</v>
      </c>
      <c r="AN25" s="72">
        <f t="shared" si="7"/>
        <v>205</v>
      </c>
      <c r="AO25" s="71"/>
      <c r="AP25" s="71"/>
      <c r="AQ25" s="71"/>
    </row>
    <row r="26" spans="1:43" s="2" customFormat="1" ht="13.7" customHeight="1" x14ac:dyDescent="0.2">
      <c r="A26" s="437" t="s">
        <v>256</v>
      </c>
      <c r="B26" s="628"/>
      <c r="C26" s="629"/>
      <c r="D26" s="629"/>
      <c r="E26" s="630"/>
      <c r="F26" s="628"/>
      <c r="G26" s="629"/>
      <c r="H26" s="629"/>
      <c r="I26" s="630"/>
      <c r="J26" s="628"/>
      <c r="K26" s="206"/>
      <c r="L26" s="206"/>
      <c r="M26" s="627"/>
      <c r="N26" s="246"/>
      <c r="O26" s="206"/>
      <c r="P26" s="206"/>
      <c r="Q26" s="591"/>
      <c r="R26" s="246"/>
      <c r="S26" s="57"/>
      <c r="T26" s="57"/>
      <c r="U26" s="811"/>
      <c r="V26" s="591"/>
      <c r="W26" s="830"/>
      <c r="X26" s="264"/>
      <c r="Y26" s="57"/>
      <c r="Z26" s="260">
        <v>9</v>
      </c>
      <c r="AA26" s="830">
        <v>4</v>
      </c>
      <c r="AB26" s="772">
        <v>-1</v>
      </c>
      <c r="AC26" s="57">
        <v>-4</v>
      </c>
      <c r="AD26" s="260">
        <v>6</v>
      </c>
      <c r="AE26" s="830">
        <v>-1</v>
      </c>
      <c r="AF26" s="772"/>
      <c r="AG26" s="57"/>
      <c r="AH26" s="260"/>
      <c r="AJ26" s="55"/>
      <c r="AK26" s="66"/>
      <c r="AL26" s="71"/>
      <c r="AM26" s="71"/>
      <c r="AN26" s="72"/>
      <c r="AO26" s="71">
        <v>30</v>
      </c>
      <c r="AP26" s="71"/>
      <c r="AQ26" s="71">
        <f t="shared" ref="AQ26:AQ27" si="9">SUM(AA26:AD26)</f>
        <v>5</v>
      </c>
    </row>
    <row r="27" spans="1:43" s="2" customFormat="1" ht="13.7" customHeight="1" x14ac:dyDescent="0.2">
      <c r="A27" s="917" t="s">
        <v>249</v>
      </c>
      <c r="B27" s="628"/>
      <c r="C27" s="629"/>
      <c r="D27" s="629"/>
      <c r="E27" s="630"/>
      <c r="F27" s="628"/>
      <c r="G27" s="629"/>
      <c r="H27" s="629"/>
      <c r="I27" s="630"/>
      <c r="J27" s="628"/>
      <c r="K27" s="206"/>
      <c r="L27" s="206"/>
      <c r="M27" s="627"/>
      <c r="N27" s="246"/>
      <c r="O27" s="206"/>
      <c r="P27" s="206"/>
      <c r="Q27" s="591"/>
      <c r="R27" s="246"/>
      <c r="S27" s="57"/>
      <c r="T27" s="57"/>
      <c r="U27" s="811"/>
      <c r="V27" s="591"/>
      <c r="W27" s="830"/>
      <c r="X27" s="264"/>
      <c r="Y27" s="57"/>
      <c r="Z27" s="435">
        <f>-10+105</f>
        <v>95</v>
      </c>
      <c r="AA27" s="830">
        <v>-47</v>
      </c>
      <c r="AB27" s="772">
        <v>-120</v>
      </c>
      <c r="AC27" s="57">
        <v>50</v>
      </c>
      <c r="AD27" s="260">
        <v>-39</v>
      </c>
      <c r="AE27" s="830">
        <v>244</v>
      </c>
      <c r="AF27" s="772"/>
      <c r="AG27" s="57"/>
      <c r="AH27" s="260"/>
      <c r="AJ27" s="55"/>
      <c r="AK27" s="66"/>
      <c r="AL27" s="71"/>
      <c r="AM27" s="71"/>
      <c r="AN27" s="72"/>
      <c r="AO27" s="599">
        <f>22+105</f>
        <v>127</v>
      </c>
      <c r="AP27" s="71"/>
      <c r="AQ27" s="599">
        <f t="shared" si="9"/>
        <v>-156</v>
      </c>
    </row>
    <row r="28" spans="1:43" s="2" customFormat="1" ht="13.7" customHeight="1" x14ac:dyDescent="0.2">
      <c r="A28" s="917" t="s">
        <v>132</v>
      </c>
      <c r="B28" s="628">
        <v>-14</v>
      </c>
      <c r="C28" s="629">
        <v>9</v>
      </c>
      <c r="D28" s="629">
        <v>64</v>
      </c>
      <c r="E28" s="630">
        <v>20</v>
      </c>
      <c r="F28" s="628">
        <v>-13</v>
      </c>
      <c r="G28" s="629">
        <v>1</v>
      </c>
      <c r="H28" s="629">
        <v>9</v>
      </c>
      <c r="I28" s="630">
        <v>28</v>
      </c>
      <c r="J28" s="628">
        <v>-7</v>
      </c>
      <c r="K28" s="206">
        <v>18</v>
      </c>
      <c r="L28" s="206">
        <v>3</v>
      </c>
      <c r="M28" s="627">
        <v>33</v>
      </c>
      <c r="N28" s="246">
        <v>-8</v>
      </c>
      <c r="O28" s="206">
        <v>-4</v>
      </c>
      <c r="P28" s="206">
        <v>3</v>
      </c>
      <c r="Q28" s="591">
        <v>10</v>
      </c>
      <c r="R28" s="246">
        <v>12</v>
      </c>
      <c r="S28" s="57">
        <v>-4</v>
      </c>
      <c r="T28" s="57">
        <v>18</v>
      </c>
      <c r="U28" s="811">
        <v>-4</v>
      </c>
      <c r="V28" s="591"/>
      <c r="W28" s="830">
        <v>-15</v>
      </c>
      <c r="X28" s="264">
        <v>7</v>
      </c>
      <c r="Y28" s="57">
        <v>-17</v>
      </c>
      <c r="Z28" s="260"/>
      <c r="AA28" s="830"/>
      <c r="AB28" s="772"/>
      <c r="AC28" s="57"/>
      <c r="AD28" s="260"/>
      <c r="AE28" s="830"/>
      <c r="AF28" s="772"/>
      <c r="AG28" s="57"/>
      <c r="AH28" s="260"/>
      <c r="AJ28" s="55">
        <v>79</v>
      </c>
      <c r="AK28" s="66">
        <f t="shared" si="5"/>
        <v>25</v>
      </c>
      <c r="AL28" s="71">
        <v>47</v>
      </c>
      <c r="AM28" s="71">
        <f t="shared" si="6"/>
        <v>1</v>
      </c>
      <c r="AN28" s="72">
        <f t="shared" si="7"/>
        <v>22</v>
      </c>
      <c r="AO28" s="71"/>
      <c r="AP28" s="71"/>
      <c r="AQ28" s="71"/>
    </row>
    <row r="29" spans="1:43" s="2" customFormat="1" ht="13.7" customHeight="1" x14ac:dyDescent="0.2">
      <c r="A29" s="437" t="s">
        <v>133</v>
      </c>
      <c r="B29" s="628">
        <v>-55</v>
      </c>
      <c r="C29" s="629">
        <v>-151</v>
      </c>
      <c r="D29" s="629">
        <v>-49</v>
      </c>
      <c r="E29" s="630">
        <v>-50</v>
      </c>
      <c r="F29" s="628">
        <v>-113</v>
      </c>
      <c r="G29" s="629">
        <v>-113</v>
      </c>
      <c r="H29" s="629">
        <v>39</v>
      </c>
      <c r="I29" s="630">
        <v>-11</v>
      </c>
      <c r="J29" s="628">
        <v>-65</v>
      </c>
      <c r="K29" s="206">
        <v>18</v>
      </c>
      <c r="L29" s="206">
        <v>-22</v>
      </c>
      <c r="M29" s="627">
        <v>34</v>
      </c>
      <c r="N29" s="246">
        <v>17</v>
      </c>
      <c r="O29" s="206">
        <v>-78</v>
      </c>
      <c r="P29" s="206">
        <v>29</v>
      </c>
      <c r="Q29" s="591">
        <v>-21</v>
      </c>
      <c r="R29" s="246">
        <v>35</v>
      </c>
      <c r="S29" s="57">
        <v>-68</v>
      </c>
      <c r="T29" s="57">
        <v>46</v>
      </c>
      <c r="U29" s="811">
        <v>4</v>
      </c>
      <c r="V29" s="591"/>
      <c r="W29" s="830">
        <v>64</v>
      </c>
      <c r="X29" s="264">
        <v>-53</v>
      </c>
      <c r="Y29" s="57">
        <v>-2</v>
      </c>
      <c r="Z29" s="260"/>
      <c r="AA29" s="830"/>
      <c r="AB29" s="264"/>
      <c r="AC29" s="57"/>
      <c r="AD29" s="260"/>
      <c r="AE29" s="830"/>
      <c r="AF29" s="264"/>
      <c r="AG29" s="57"/>
      <c r="AH29" s="260"/>
      <c r="AJ29" s="542">
        <v>-305</v>
      </c>
      <c r="AK29" s="66">
        <f t="shared" si="5"/>
        <v>-198</v>
      </c>
      <c r="AL29" s="71">
        <v>-35</v>
      </c>
      <c r="AM29" s="71">
        <f t="shared" si="6"/>
        <v>-53</v>
      </c>
      <c r="AN29" s="72">
        <f t="shared" si="7"/>
        <v>17</v>
      </c>
      <c r="AO29" s="71"/>
      <c r="AP29" s="71"/>
      <c r="AQ29" s="71"/>
    </row>
    <row r="30" spans="1:43" s="2" customFormat="1" ht="6" customHeight="1" x14ac:dyDescent="0.2">
      <c r="A30" s="148"/>
      <c r="B30" s="628"/>
      <c r="C30" s="629"/>
      <c r="D30" s="629"/>
      <c r="E30" s="630"/>
      <c r="F30" s="628"/>
      <c r="G30" s="629"/>
      <c r="H30" s="629"/>
      <c r="I30" s="630"/>
      <c r="J30" s="628"/>
      <c r="K30" s="206"/>
      <c r="L30" s="57"/>
      <c r="M30" s="260"/>
      <c r="N30" s="246"/>
      <c r="O30" s="57"/>
      <c r="P30" s="57"/>
      <c r="Q30" s="591"/>
      <c r="R30" s="246"/>
      <c r="S30" s="57"/>
      <c r="T30" s="57"/>
      <c r="U30" s="811"/>
      <c r="V30" s="591"/>
      <c r="W30" s="830"/>
      <c r="X30" s="264"/>
      <c r="Y30" s="57"/>
      <c r="Z30" s="260"/>
      <c r="AA30" s="830"/>
      <c r="AB30" s="264"/>
      <c r="AC30" s="57"/>
      <c r="AD30" s="260"/>
      <c r="AE30" s="830"/>
      <c r="AF30" s="264"/>
      <c r="AG30" s="57"/>
      <c r="AH30" s="260"/>
      <c r="AJ30" s="55"/>
      <c r="AK30" s="66"/>
      <c r="AL30" s="71"/>
      <c r="AM30" s="71"/>
      <c r="AN30" s="72"/>
      <c r="AO30" s="71"/>
      <c r="AP30" s="71"/>
      <c r="AQ30" s="71"/>
    </row>
    <row r="31" spans="1:43" s="2" customFormat="1" ht="13.7" customHeight="1" x14ac:dyDescent="0.2">
      <c r="A31" s="148" t="s">
        <v>134</v>
      </c>
      <c r="B31" s="628">
        <v>259</v>
      </c>
      <c r="C31" s="629">
        <v>363</v>
      </c>
      <c r="D31" s="629">
        <v>-382</v>
      </c>
      <c r="E31" s="630">
        <v>113</v>
      </c>
      <c r="F31" s="628">
        <v>-190</v>
      </c>
      <c r="G31" s="629">
        <v>-85</v>
      </c>
      <c r="H31" s="629">
        <v>82</v>
      </c>
      <c r="I31" s="630">
        <v>65</v>
      </c>
      <c r="J31" s="628">
        <v>-53</v>
      </c>
      <c r="K31" s="206">
        <v>104</v>
      </c>
      <c r="L31" s="206">
        <v>-48</v>
      </c>
      <c r="M31" s="627">
        <v>-31</v>
      </c>
      <c r="N31" s="246">
        <v>53</v>
      </c>
      <c r="O31" s="206">
        <v>-32</v>
      </c>
      <c r="P31" s="206">
        <v>-52</v>
      </c>
      <c r="Q31" s="591">
        <v>-31</v>
      </c>
      <c r="R31" s="246">
        <v>2</v>
      </c>
      <c r="S31" s="57">
        <v>22</v>
      </c>
      <c r="T31" s="57">
        <v>131</v>
      </c>
      <c r="U31" s="811">
        <v>91</v>
      </c>
      <c r="V31" s="591"/>
      <c r="W31" s="830">
        <v>208</v>
      </c>
      <c r="X31" s="264">
        <v>-40</v>
      </c>
      <c r="Y31" s="57">
        <v>-6</v>
      </c>
      <c r="Z31" s="260">
        <v>31</v>
      </c>
      <c r="AA31" s="830">
        <v>10</v>
      </c>
      <c r="AB31" s="264">
        <v>4</v>
      </c>
      <c r="AC31" s="57">
        <v>4</v>
      </c>
      <c r="AD31" s="260">
        <v>-3</v>
      </c>
      <c r="AE31" s="830">
        <v>12</v>
      </c>
      <c r="AF31" s="264"/>
      <c r="AG31" s="57"/>
      <c r="AH31" s="260"/>
      <c r="AJ31" s="55">
        <v>353</v>
      </c>
      <c r="AK31" s="66">
        <f>F31+G31+H31+I31</f>
        <v>-128</v>
      </c>
      <c r="AL31" s="71">
        <v>-28</v>
      </c>
      <c r="AM31" s="71">
        <f>SUM(N31:Q31)</f>
        <v>-62</v>
      </c>
      <c r="AN31" s="72">
        <f t="shared" ref="AN31:AN33" si="10">SUM(R31:U31)</f>
        <v>246</v>
      </c>
      <c r="AO31" s="71">
        <f>SUM(W31:Z31)</f>
        <v>193</v>
      </c>
      <c r="AP31" s="71"/>
      <c r="AQ31" s="71">
        <f>SUM(AA31:AD31)</f>
        <v>15</v>
      </c>
    </row>
    <row r="32" spans="1:43" s="94" customFormat="1" ht="13.7" customHeight="1" x14ac:dyDescent="0.2">
      <c r="A32" s="437" t="s">
        <v>76</v>
      </c>
      <c r="B32" s="648">
        <v>-5</v>
      </c>
      <c r="C32" s="649">
        <v>1</v>
      </c>
      <c r="D32" s="649">
        <v>4</v>
      </c>
      <c r="E32" s="650">
        <v>4</v>
      </c>
      <c r="F32" s="648">
        <v>5</v>
      </c>
      <c r="G32" s="649">
        <v>6</v>
      </c>
      <c r="H32" s="649">
        <v>4</v>
      </c>
      <c r="I32" s="650">
        <v>3</v>
      </c>
      <c r="J32" s="628">
        <v>7</v>
      </c>
      <c r="K32" s="439">
        <v>7</v>
      </c>
      <c r="L32" s="206">
        <v>7</v>
      </c>
      <c r="M32" s="627">
        <v>1</v>
      </c>
      <c r="N32" s="438">
        <v>-2</v>
      </c>
      <c r="O32" s="206">
        <v>3</v>
      </c>
      <c r="P32" s="206">
        <v>-1</v>
      </c>
      <c r="Q32" s="591">
        <v>2</v>
      </c>
      <c r="R32" s="438">
        <v>5</v>
      </c>
      <c r="S32" s="431">
        <v>-5</v>
      </c>
      <c r="T32" s="431">
        <v>-13</v>
      </c>
      <c r="U32" s="814">
        <v>4</v>
      </c>
      <c r="V32" s="591"/>
      <c r="W32" s="832">
        <v>-10</v>
      </c>
      <c r="X32" s="772">
        <v>16</v>
      </c>
      <c r="Y32" s="431">
        <v>5</v>
      </c>
      <c r="Z32" s="435">
        <v>-8</v>
      </c>
      <c r="AA32" s="832">
        <v>-26</v>
      </c>
      <c r="AB32" s="772">
        <v>15</v>
      </c>
      <c r="AC32" s="431">
        <v>9</v>
      </c>
      <c r="AD32" s="435">
        <v>-8</v>
      </c>
      <c r="AE32" s="832">
        <v>-3</v>
      </c>
      <c r="AF32" s="772"/>
      <c r="AG32" s="431"/>
      <c r="AH32" s="435"/>
      <c r="AJ32" s="542">
        <v>4</v>
      </c>
      <c r="AK32" s="106">
        <f>F32+G32+H32+I32</f>
        <v>18</v>
      </c>
      <c r="AL32" s="599">
        <v>22</v>
      </c>
      <c r="AM32" s="599">
        <f>SUM(N32:Q32)</f>
        <v>2</v>
      </c>
      <c r="AN32" s="93">
        <f t="shared" si="10"/>
        <v>-9</v>
      </c>
      <c r="AO32" s="599">
        <f>SUM(W32:Z32)</f>
        <v>3</v>
      </c>
      <c r="AP32" s="599"/>
      <c r="AQ32" s="599">
        <f>SUM(AA32:AD32)</f>
        <v>-10</v>
      </c>
    </row>
    <row r="33" spans="1:43" s="158" customFormat="1" x14ac:dyDescent="0.2">
      <c r="A33" s="147" t="s">
        <v>77</v>
      </c>
      <c r="B33" s="622">
        <v>-17</v>
      </c>
      <c r="C33" s="620">
        <v>75</v>
      </c>
      <c r="D33" s="620">
        <v>152</v>
      </c>
      <c r="E33" s="623">
        <v>151</v>
      </c>
      <c r="F33" s="622">
        <f>SUM(F6:F32)</f>
        <v>-3</v>
      </c>
      <c r="G33" s="620">
        <f>SUM(G6:G32)</f>
        <v>81</v>
      </c>
      <c r="H33" s="620">
        <f>SUM(H6:H32)</f>
        <v>131</v>
      </c>
      <c r="I33" s="623">
        <f>SUM(I6:I32)</f>
        <v>-34</v>
      </c>
      <c r="J33" s="155">
        <v>97</v>
      </c>
      <c r="K33" s="624">
        <v>269</v>
      </c>
      <c r="L33" s="624">
        <v>192</v>
      </c>
      <c r="M33" s="597">
        <v>164</v>
      </c>
      <c r="N33" s="622">
        <v>119</v>
      </c>
      <c r="O33" s="624">
        <v>160</v>
      </c>
      <c r="P33" s="624">
        <v>298</v>
      </c>
      <c r="Q33" s="594">
        <v>314</v>
      </c>
      <c r="R33" s="622">
        <v>273</v>
      </c>
      <c r="S33" s="682">
        <v>242</v>
      </c>
      <c r="T33" s="242">
        <v>397</v>
      </c>
      <c r="U33" s="242">
        <v>556</v>
      </c>
      <c r="V33" s="594"/>
      <c r="W33" s="834">
        <v>368</v>
      </c>
      <c r="X33" s="778">
        <v>351</v>
      </c>
      <c r="Y33" s="156">
        <v>340</v>
      </c>
      <c r="Z33" s="159">
        <v>271</v>
      </c>
      <c r="AA33" s="834">
        <v>414</v>
      </c>
      <c r="AB33" s="778">
        <v>434</v>
      </c>
      <c r="AC33" s="156">
        <v>718</v>
      </c>
      <c r="AD33" s="1096">
        <v>737</v>
      </c>
      <c r="AE33" s="834">
        <v>625</v>
      </c>
      <c r="AF33" s="778"/>
      <c r="AG33" s="156"/>
      <c r="AH33" s="1096"/>
      <c r="AJ33" s="621">
        <v>361</v>
      </c>
      <c r="AK33" s="597">
        <f>SUM(AK6:AK32)</f>
        <v>175</v>
      </c>
      <c r="AL33" s="597">
        <v>722</v>
      </c>
      <c r="AM33" s="597">
        <f>SUM(N33:Q33)</f>
        <v>891</v>
      </c>
      <c r="AN33" s="621">
        <f t="shared" si="10"/>
        <v>1468</v>
      </c>
      <c r="AO33" s="597">
        <f>SUM(W33:Z33)</f>
        <v>1330</v>
      </c>
      <c r="AP33" s="597"/>
      <c r="AQ33" s="1097">
        <f>SUM(AA33:AD33)</f>
        <v>2303</v>
      </c>
    </row>
    <row r="34" spans="1:43" s="2" customFormat="1" ht="6" customHeight="1" x14ac:dyDescent="0.2">
      <c r="A34" s="149"/>
      <c r="B34" s="84"/>
      <c r="C34" s="57"/>
      <c r="D34" s="57"/>
      <c r="E34" s="86"/>
      <c r="F34" s="664"/>
      <c r="G34" s="665"/>
      <c r="H34" s="656"/>
      <c r="I34" s="657"/>
      <c r="J34" s="246"/>
      <c r="K34" s="206"/>
      <c r="L34" s="57"/>
      <c r="M34" s="260"/>
      <c r="N34" s="246"/>
      <c r="O34" s="57"/>
      <c r="P34" s="57"/>
      <c r="Q34" s="591"/>
      <c r="R34" s="246"/>
      <c r="S34" s="57"/>
      <c r="T34" s="57"/>
      <c r="U34" s="811"/>
      <c r="V34" s="591"/>
      <c r="W34" s="830"/>
      <c r="X34" s="264"/>
      <c r="Y34" s="57"/>
      <c r="Z34" s="260"/>
      <c r="AA34" s="830"/>
      <c r="AB34" s="264"/>
      <c r="AC34" s="57"/>
      <c r="AD34" s="260"/>
      <c r="AE34" s="830"/>
      <c r="AF34" s="264"/>
      <c r="AG34" s="57"/>
      <c r="AH34" s="260"/>
      <c r="AJ34" s="55"/>
      <c r="AK34" s="66"/>
      <c r="AL34" s="71"/>
      <c r="AM34" s="71"/>
      <c r="AN34" s="72"/>
      <c r="AO34" s="71"/>
      <c r="AP34" s="71"/>
      <c r="AQ34" s="71"/>
    </row>
    <row r="35" spans="1:43" s="2" customFormat="1" ht="13.7" customHeight="1" x14ac:dyDescent="0.2">
      <c r="A35" s="40" t="s">
        <v>78</v>
      </c>
      <c r="B35" s="84"/>
      <c r="C35" s="57"/>
      <c r="D35" s="57"/>
      <c r="E35" s="86"/>
      <c r="F35" s="664"/>
      <c r="G35" s="665"/>
      <c r="H35" s="656"/>
      <c r="I35" s="657"/>
      <c r="J35" s="246"/>
      <c r="K35" s="206"/>
      <c r="L35" s="57"/>
      <c r="M35" s="260"/>
      <c r="N35" s="246"/>
      <c r="O35" s="57"/>
      <c r="P35" s="57"/>
      <c r="Q35" s="591"/>
      <c r="R35" s="246"/>
      <c r="S35" s="57"/>
      <c r="T35" s="57"/>
      <c r="U35" s="811"/>
      <c r="V35" s="591"/>
      <c r="W35" s="830"/>
      <c r="X35" s="264"/>
      <c r="Y35" s="57"/>
      <c r="Z35" s="260"/>
      <c r="AA35" s="830"/>
      <c r="AB35" s="264"/>
      <c r="AC35" s="57"/>
      <c r="AD35" s="260"/>
      <c r="AE35" s="830"/>
      <c r="AF35" s="264"/>
      <c r="AG35" s="57"/>
      <c r="AH35" s="260"/>
      <c r="AJ35" s="55"/>
      <c r="AK35" s="66"/>
      <c r="AL35" s="71"/>
      <c r="AM35" s="71"/>
      <c r="AN35" s="72"/>
      <c r="AO35" s="71"/>
      <c r="AP35" s="71"/>
      <c r="AQ35" s="71"/>
    </row>
    <row r="36" spans="1:43" s="2" customFormat="1" ht="13.7" customHeight="1" x14ac:dyDescent="0.2">
      <c r="A36" s="21" t="s">
        <v>214</v>
      </c>
      <c r="B36" s="628">
        <v>-1</v>
      </c>
      <c r="C36" s="629">
        <v>-1</v>
      </c>
      <c r="D36" s="629">
        <v>-2</v>
      </c>
      <c r="E36" s="630">
        <v>-3</v>
      </c>
      <c r="F36" s="628">
        <v>-2</v>
      </c>
      <c r="G36" s="629">
        <v>-2</v>
      </c>
      <c r="H36" s="629">
        <v>-1</v>
      </c>
      <c r="I36" s="630">
        <v>-5</v>
      </c>
      <c r="J36" s="628">
        <v>-7</v>
      </c>
      <c r="K36" s="206">
        <v>-7</v>
      </c>
      <c r="L36" s="206">
        <v>-7</v>
      </c>
      <c r="M36" s="627">
        <v>-8</v>
      </c>
      <c r="N36" s="246">
        <v>-6</v>
      </c>
      <c r="O36" s="206">
        <v>-11</v>
      </c>
      <c r="P36" s="206">
        <v>-10</v>
      </c>
      <c r="Q36" s="627">
        <v>-8</v>
      </c>
      <c r="R36" s="246">
        <v>-9</v>
      </c>
      <c r="S36" s="57">
        <v>-9</v>
      </c>
      <c r="T36" s="57">
        <v>-8</v>
      </c>
      <c r="U36" s="811">
        <v>-10</v>
      </c>
      <c r="V36" s="591"/>
      <c r="W36" s="830">
        <v>-2</v>
      </c>
      <c r="X36" s="264">
        <v>-4</v>
      </c>
      <c r="Y36" s="57">
        <v>-1</v>
      </c>
      <c r="Z36" s="260">
        <v>-5</v>
      </c>
      <c r="AA36" s="830">
        <v>-18</v>
      </c>
      <c r="AB36" s="264">
        <v>-7</v>
      </c>
      <c r="AC36" s="57">
        <v>-9</v>
      </c>
      <c r="AD36" s="260">
        <v>-25</v>
      </c>
      <c r="AE36" s="830">
        <v>-24</v>
      </c>
      <c r="AF36" s="264"/>
      <c r="AG36" s="57"/>
      <c r="AH36" s="260"/>
      <c r="AJ36" s="55">
        <v>-7</v>
      </c>
      <c r="AK36" s="66">
        <v>-10</v>
      </c>
      <c r="AL36" s="71">
        <v>-29</v>
      </c>
      <c r="AM36" s="71">
        <f>SUM(N36:Q36)</f>
        <v>-35</v>
      </c>
      <c r="AN36" s="72">
        <f t="shared" ref="AN36:AN44" si="11">SUM(R36:U36)</f>
        <v>-36</v>
      </c>
      <c r="AO36" s="71">
        <f t="shared" ref="AO36:AO44" si="12">SUM(W36:Z36)</f>
        <v>-12</v>
      </c>
      <c r="AP36" s="71"/>
      <c r="AQ36" s="71">
        <f t="shared" ref="AQ36:AQ44" si="13">SUM(AA36:AD36)</f>
        <v>-59</v>
      </c>
    </row>
    <row r="37" spans="1:43" s="2" customFormat="1" x14ac:dyDescent="0.2">
      <c r="A37" s="21" t="s">
        <v>79</v>
      </c>
      <c r="B37" s="625">
        <v>-49</v>
      </c>
      <c r="C37" s="626">
        <v>-71</v>
      </c>
      <c r="D37" s="626">
        <v>-61</v>
      </c>
      <c r="E37" s="627">
        <v>-77</v>
      </c>
      <c r="F37" s="625">
        <v>-64</v>
      </c>
      <c r="G37" s="626">
        <v>-71</v>
      </c>
      <c r="H37" s="626">
        <v>-45</v>
      </c>
      <c r="I37" s="627">
        <v>-41</v>
      </c>
      <c r="J37" s="628">
        <v>-39</v>
      </c>
      <c r="K37" s="207">
        <v>-74</v>
      </c>
      <c r="L37" s="206">
        <v>-92</v>
      </c>
      <c r="M37" s="627">
        <v>-46</v>
      </c>
      <c r="N37" s="248">
        <v>-41</v>
      </c>
      <c r="O37" s="206">
        <v>-49</v>
      </c>
      <c r="P37" s="206">
        <v>-54</v>
      </c>
      <c r="Q37" s="65">
        <v>-71</v>
      </c>
      <c r="R37" s="248">
        <v>-51</v>
      </c>
      <c r="S37" s="116">
        <v>-89</v>
      </c>
      <c r="T37" s="116">
        <v>-82</v>
      </c>
      <c r="U37" s="816">
        <v>-107</v>
      </c>
      <c r="V37" s="65"/>
      <c r="W37" s="835">
        <v>-80</v>
      </c>
      <c r="X37" s="773">
        <v>-91</v>
      </c>
      <c r="Y37" s="116">
        <v>-78</v>
      </c>
      <c r="Z37" s="274">
        <v>-92</v>
      </c>
      <c r="AA37" s="835">
        <v>-88</v>
      </c>
      <c r="AB37" s="773">
        <v>-71</v>
      </c>
      <c r="AC37" s="116">
        <v>-99</v>
      </c>
      <c r="AD37" s="274">
        <v>-131</v>
      </c>
      <c r="AE37" s="835">
        <v>-161</v>
      </c>
      <c r="AF37" s="773"/>
      <c r="AG37" s="116"/>
      <c r="AH37" s="274"/>
      <c r="AI37" s="74"/>
      <c r="AJ37" s="72">
        <v>-258</v>
      </c>
      <c r="AK37" s="71">
        <v>-221</v>
      </c>
      <c r="AL37" s="71">
        <v>-251</v>
      </c>
      <c r="AM37" s="71">
        <f>SUM(N37:Q37)</f>
        <v>-215</v>
      </c>
      <c r="AN37" s="72">
        <f t="shared" si="11"/>
        <v>-329</v>
      </c>
      <c r="AO37" s="71">
        <f t="shared" si="12"/>
        <v>-341</v>
      </c>
      <c r="AP37" s="71"/>
      <c r="AQ37" s="71">
        <f t="shared" si="13"/>
        <v>-389</v>
      </c>
    </row>
    <row r="38" spans="1:43" s="2" customFormat="1" x14ac:dyDescent="0.2">
      <c r="A38" s="21" t="s">
        <v>80</v>
      </c>
      <c r="B38" s="625">
        <v>4</v>
      </c>
      <c r="C38" s="626">
        <v>24</v>
      </c>
      <c r="D38" s="626">
        <v>2</v>
      </c>
      <c r="E38" s="627">
        <v>1</v>
      </c>
      <c r="F38" s="625">
        <v>11</v>
      </c>
      <c r="G38" s="626">
        <v>2</v>
      </c>
      <c r="H38" s="626">
        <v>1</v>
      </c>
      <c r="I38" s="627">
        <v>1</v>
      </c>
      <c r="J38" s="617" t="s">
        <v>112</v>
      </c>
      <c r="K38" s="425">
        <v>1</v>
      </c>
      <c r="L38" s="605" t="s">
        <v>112</v>
      </c>
      <c r="M38" s="627">
        <v>1</v>
      </c>
      <c r="N38" s="399">
        <v>2</v>
      </c>
      <c r="O38" s="206">
        <v>3</v>
      </c>
      <c r="P38" s="606" t="s">
        <v>112</v>
      </c>
      <c r="Q38" s="220">
        <v>1</v>
      </c>
      <c r="R38" s="399">
        <v>1</v>
      </c>
      <c r="S38" s="114" t="s">
        <v>112</v>
      </c>
      <c r="T38" s="116">
        <v>1</v>
      </c>
      <c r="U38" s="816">
        <v>2</v>
      </c>
      <c r="V38" s="220"/>
      <c r="W38" s="865">
        <v>0</v>
      </c>
      <c r="X38" s="773">
        <v>2</v>
      </c>
      <c r="Y38" s="116">
        <v>4</v>
      </c>
      <c r="Z38" s="274">
        <v>1</v>
      </c>
      <c r="AA38" s="865" t="s">
        <v>112</v>
      </c>
      <c r="AB38" s="773" t="s">
        <v>112</v>
      </c>
      <c r="AC38" s="116">
        <v>1</v>
      </c>
      <c r="AD38" s="806">
        <v>0</v>
      </c>
      <c r="AE38" s="865" t="s">
        <v>112</v>
      </c>
      <c r="AF38" s="773"/>
      <c r="AG38" s="116"/>
      <c r="AH38" s="806"/>
      <c r="AI38" s="74"/>
      <c r="AJ38" s="72">
        <v>31</v>
      </c>
      <c r="AK38" s="71">
        <v>15</v>
      </c>
      <c r="AL38" s="71">
        <v>2</v>
      </c>
      <c r="AM38" s="71">
        <f>SUM(N38:Q38)</f>
        <v>6</v>
      </c>
      <c r="AN38" s="72">
        <f t="shared" si="11"/>
        <v>4</v>
      </c>
      <c r="AO38" s="71">
        <f t="shared" si="12"/>
        <v>7</v>
      </c>
      <c r="AP38" s="71"/>
      <c r="AQ38" s="71">
        <f t="shared" si="13"/>
        <v>1</v>
      </c>
    </row>
    <row r="39" spans="1:43" s="2" customFormat="1" x14ac:dyDescent="0.2">
      <c r="A39" s="21" t="s">
        <v>81</v>
      </c>
      <c r="B39" s="618" t="s">
        <v>112</v>
      </c>
      <c r="C39" s="606" t="s">
        <v>112</v>
      </c>
      <c r="D39" s="606" t="s">
        <v>112</v>
      </c>
      <c r="E39" s="627">
        <v>8</v>
      </c>
      <c r="F39" s="618" t="s">
        <v>112</v>
      </c>
      <c r="G39" s="606" t="s">
        <v>112</v>
      </c>
      <c r="H39" s="606" t="s">
        <v>112</v>
      </c>
      <c r="I39" s="627">
        <v>11</v>
      </c>
      <c r="J39" s="612" t="s">
        <v>112</v>
      </c>
      <c r="K39" s="642" t="s">
        <v>112</v>
      </c>
      <c r="L39" s="606" t="s">
        <v>112</v>
      </c>
      <c r="M39" s="604" t="s">
        <v>112</v>
      </c>
      <c r="N39" s="612" t="s">
        <v>112</v>
      </c>
      <c r="O39" s="606" t="s">
        <v>112</v>
      </c>
      <c r="P39" s="606" t="s">
        <v>112</v>
      </c>
      <c r="Q39" s="604" t="s">
        <v>112</v>
      </c>
      <c r="R39" s="399">
        <v>3</v>
      </c>
      <c r="S39" s="116" t="s">
        <v>112</v>
      </c>
      <c r="T39" s="116" t="s">
        <v>112</v>
      </c>
      <c r="U39" s="816">
        <v>3</v>
      </c>
      <c r="V39" s="602"/>
      <c r="W39" s="865">
        <v>0</v>
      </c>
      <c r="X39" s="773" t="s">
        <v>112</v>
      </c>
      <c r="Y39" s="773" t="s">
        <v>112</v>
      </c>
      <c r="Z39" s="274" t="s">
        <v>112</v>
      </c>
      <c r="AA39" s="865" t="s">
        <v>112</v>
      </c>
      <c r="AB39" s="773" t="s">
        <v>112</v>
      </c>
      <c r="AC39" s="773" t="s">
        <v>112</v>
      </c>
      <c r="AD39" s="806">
        <v>0</v>
      </c>
      <c r="AE39" s="865" t="s">
        <v>112</v>
      </c>
      <c r="AF39" s="773"/>
      <c r="AG39" s="773"/>
      <c r="AH39" s="806"/>
      <c r="AI39" s="74"/>
      <c r="AJ39" s="72">
        <v>8</v>
      </c>
      <c r="AK39" s="71">
        <v>11</v>
      </c>
      <c r="AL39" s="602" t="s">
        <v>112</v>
      </c>
      <c r="AM39" s="602" t="s">
        <v>112</v>
      </c>
      <c r="AN39" s="607">
        <f t="shared" si="11"/>
        <v>6</v>
      </c>
      <c r="AO39" s="602">
        <f t="shared" si="12"/>
        <v>0</v>
      </c>
      <c r="AP39" s="602"/>
      <c r="AQ39" s="602">
        <f t="shared" si="13"/>
        <v>0</v>
      </c>
    </row>
    <row r="40" spans="1:43" s="2" customFormat="1" ht="13.7" customHeight="1" x14ac:dyDescent="0.2">
      <c r="A40" s="21" t="s">
        <v>250</v>
      </c>
      <c r="B40" s="644" t="s">
        <v>112</v>
      </c>
      <c r="C40" s="608" t="s">
        <v>112</v>
      </c>
      <c r="D40" s="629">
        <v>-8</v>
      </c>
      <c r="E40" s="643" t="s">
        <v>112</v>
      </c>
      <c r="F40" s="644" t="s">
        <v>112</v>
      </c>
      <c r="G40" s="608" t="s">
        <v>112</v>
      </c>
      <c r="H40" s="667" t="s">
        <v>112</v>
      </c>
      <c r="I40" s="643" t="s">
        <v>112</v>
      </c>
      <c r="J40" s="612" t="s">
        <v>112</v>
      </c>
      <c r="K40" s="208">
        <v>-2</v>
      </c>
      <c r="L40" s="608" t="s">
        <v>112</v>
      </c>
      <c r="M40" s="604" t="s">
        <v>112</v>
      </c>
      <c r="N40" s="612" t="s">
        <v>112</v>
      </c>
      <c r="O40" s="608" t="s">
        <v>112</v>
      </c>
      <c r="P40" s="206">
        <v>-1</v>
      </c>
      <c r="Q40" s="604" t="s">
        <v>112</v>
      </c>
      <c r="R40" s="872" t="s">
        <v>112</v>
      </c>
      <c r="S40" s="54">
        <v>-2</v>
      </c>
      <c r="T40" s="54" t="s">
        <v>112</v>
      </c>
      <c r="U40" s="815">
        <v>-6</v>
      </c>
      <c r="V40" s="602"/>
      <c r="W40" s="833">
        <v>-103</v>
      </c>
      <c r="X40" s="762">
        <v>-2</v>
      </c>
      <c r="Y40" s="773" t="s">
        <v>112</v>
      </c>
      <c r="Z40" s="276">
        <v>-1587</v>
      </c>
      <c r="AA40" s="833">
        <v>-2</v>
      </c>
      <c r="AB40" s="762" t="s">
        <v>112</v>
      </c>
      <c r="AC40" s="773">
        <v>-200</v>
      </c>
      <c r="AD40" s="459">
        <v>0</v>
      </c>
      <c r="AE40" s="833" t="s">
        <v>112</v>
      </c>
      <c r="AF40" s="762"/>
      <c r="AG40" s="773"/>
      <c r="AH40" s="459"/>
      <c r="AJ40" s="55">
        <v>-8</v>
      </c>
      <c r="AK40" s="602" t="s">
        <v>112</v>
      </c>
      <c r="AL40" s="65">
        <v>-2</v>
      </c>
      <c r="AM40" s="65">
        <f>SUM(N40:Q40)</f>
        <v>-1</v>
      </c>
      <c r="AN40" s="801">
        <f t="shared" si="11"/>
        <v>-8</v>
      </c>
      <c r="AO40" s="65">
        <f t="shared" si="12"/>
        <v>-1692</v>
      </c>
      <c r="AP40" s="65"/>
      <c r="AQ40" s="65">
        <f t="shared" si="13"/>
        <v>-202</v>
      </c>
    </row>
    <row r="41" spans="1:43" s="2" customFormat="1" x14ac:dyDescent="0.2">
      <c r="A41" s="21" t="s">
        <v>82</v>
      </c>
      <c r="B41" s="625">
        <v>-47</v>
      </c>
      <c r="C41" s="606" t="s">
        <v>112</v>
      </c>
      <c r="D41" s="606" t="s">
        <v>112</v>
      </c>
      <c r="E41" s="627">
        <v>-13</v>
      </c>
      <c r="F41" s="668" t="s">
        <v>112</v>
      </c>
      <c r="G41" s="606" t="s">
        <v>112</v>
      </c>
      <c r="H41" s="606" t="s">
        <v>112</v>
      </c>
      <c r="I41" s="675" t="s">
        <v>112</v>
      </c>
      <c r="J41" s="612" t="s">
        <v>112</v>
      </c>
      <c r="K41" s="642" t="s">
        <v>112</v>
      </c>
      <c r="L41" s="206">
        <v>27</v>
      </c>
      <c r="M41" s="627">
        <v>-1</v>
      </c>
      <c r="N41" s="612" t="s">
        <v>112</v>
      </c>
      <c r="O41" s="606" t="s">
        <v>112</v>
      </c>
      <c r="P41" s="606" t="s">
        <v>112</v>
      </c>
      <c r="Q41" s="627">
        <v>3</v>
      </c>
      <c r="R41" s="872" t="s">
        <v>112</v>
      </c>
      <c r="S41" s="116">
        <v>1</v>
      </c>
      <c r="T41" s="116" t="s">
        <v>112</v>
      </c>
      <c r="U41" s="816" t="s">
        <v>112</v>
      </c>
      <c r="V41" s="602"/>
      <c r="W41" s="865">
        <v>0</v>
      </c>
      <c r="X41" s="773">
        <v>1</v>
      </c>
      <c r="Y41" s="773" t="s">
        <v>112</v>
      </c>
      <c r="Z41" s="274">
        <v>1604</v>
      </c>
      <c r="AA41" s="865" t="s">
        <v>112</v>
      </c>
      <c r="AB41" s="773">
        <v>18</v>
      </c>
      <c r="AC41" s="773">
        <v>2</v>
      </c>
      <c r="AD41" s="806">
        <v>0</v>
      </c>
      <c r="AE41" s="865">
        <v>2614</v>
      </c>
      <c r="AF41" s="773"/>
      <c r="AG41" s="773"/>
      <c r="AH41" s="806"/>
      <c r="AI41" s="94"/>
      <c r="AJ41" s="542">
        <v>-60</v>
      </c>
      <c r="AK41" s="602" t="s">
        <v>112</v>
      </c>
      <c r="AL41" s="472">
        <v>26</v>
      </c>
      <c r="AM41" s="472">
        <f>SUM(N41:Q41)</f>
        <v>3</v>
      </c>
      <c r="AN41" s="802">
        <f t="shared" si="11"/>
        <v>1</v>
      </c>
      <c r="AO41" s="472">
        <f t="shared" si="12"/>
        <v>1605</v>
      </c>
      <c r="AP41" s="472"/>
      <c r="AQ41" s="472">
        <f t="shared" si="13"/>
        <v>20</v>
      </c>
    </row>
    <row r="42" spans="1:43" s="94" customFormat="1" x14ac:dyDescent="0.2">
      <c r="A42" s="105" t="s">
        <v>217</v>
      </c>
      <c r="B42" s="614" t="s">
        <v>112</v>
      </c>
      <c r="C42" s="611" t="s">
        <v>112</v>
      </c>
      <c r="D42" s="611" t="s">
        <v>112</v>
      </c>
      <c r="E42" s="646" t="s">
        <v>112</v>
      </c>
      <c r="F42" s="614" t="s">
        <v>112</v>
      </c>
      <c r="G42" s="611" t="s">
        <v>112</v>
      </c>
      <c r="H42" s="611" t="s">
        <v>112</v>
      </c>
      <c r="I42" s="646" t="s">
        <v>112</v>
      </c>
      <c r="J42" s="614" t="s">
        <v>112</v>
      </c>
      <c r="K42" s="611" t="s">
        <v>112</v>
      </c>
      <c r="L42" s="611" t="s">
        <v>112</v>
      </c>
      <c r="M42" s="627">
        <v>12</v>
      </c>
      <c r="N42" s="614" t="s">
        <v>112</v>
      </c>
      <c r="O42" s="615">
        <v>1</v>
      </c>
      <c r="P42" s="611" t="s">
        <v>112</v>
      </c>
      <c r="Q42" s="627">
        <v>3</v>
      </c>
      <c r="R42" s="873" t="s">
        <v>112</v>
      </c>
      <c r="S42" s="471" t="s">
        <v>112</v>
      </c>
      <c r="T42" s="471" t="s">
        <v>112</v>
      </c>
      <c r="U42" s="817" t="s">
        <v>112</v>
      </c>
      <c r="V42" s="472"/>
      <c r="W42" s="836">
        <v>1</v>
      </c>
      <c r="X42" s="779" t="s">
        <v>112</v>
      </c>
      <c r="Y42" s="773" t="s">
        <v>112</v>
      </c>
      <c r="Z42" s="732" t="s">
        <v>112</v>
      </c>
      <c r="AA42" s="836" t="s">
        <v>112</v>
      </c>
      <c r="AB42" s="779" t="s">
        <v>112</v>
      </c>
      <c r="AC42" s="773" t="s">
        <v>112</v>
      </c>
      <c r="AD42" s="1093">
        <v>0</v>
      </c>
      <c r="AE42" s="836" t="s">
        <v>112</v>
      </c>
      <c r="AF42" s="779"/>
      <c r="AG42" s="773"/>
      <c r="AH42" s="1093"/>
      <c r="AJ42" s="607" t="s">
        <v>112</v>
      </c>
      <c r="AK42" s="602" t="s">
        <v>112</v>
      </c>
      <c r="AL42" s="472">
        <v>12</v>
      </c>
      <c r="AM42" s="472">
        <f>SUM(N42:Q42)</f>
        <v>4</v>
      </c>
      <c r="AN42" s="841">
        <f t="shared" si="11"/>
        <v>0</v>
      </c>
      <c r="AO42" s="472">
        <f t="shared" si="12"/>
        <v>1</v>
      </c>
      <c r="AP42" s="472"/>
      <c r="AQ42" s="896" t="s">
        <v>112</v>
      </c>
    </row>
    <row r="43" spans="1:43" s="94" customFormat="1" x14ac:dyDescent="0.2">
      <c r="A43" s="105" t="s">
        <v>239</v>
      </c>
      <c r="B43" s="645" t="s">
        <v>112</v>
      </c>
      <c r="C43" s="610" t="s">
        <v>112</v>
      </c>
      <c r="D43" s="616">
        <v>26</v>
      </c>
      <c r="E43" s="654">
        <v>-1</v>
      </c>
      <c r="F43" s="625">
        <v>1</v>
      </c>
      <c r="G43" s="610" t="s">
        <v>112</v>
      </c>
      <c r="H43" s="616">
        <v>1</v>
      </c>
      <c r="I43" s="654">
        <v>1</v>
      </c>
      <c r="J43" s="251">
        <v>1</v>
      </c>
      <c r="K43" s="647" t="s">
        <v>112</v>
      </c>
      <c r="L43" s="206">
        <v>1</v>
      </c>
      <c r="M43" s="627">
        <v>-3</v>
      </c>
      <c r="N43" s="251">
        <v>2</v>
      </c>
      <c r="O43" s="610" t="s">
        <v>112</v>
      </c>
      <c r="P43" s="206">
        <v>-1</v>
      </c>
      <c r="Q43" s="627">
        <v>-3</v>
      </c>
      <c r="R43" s="874" t="s">
        <v>112</v>
      </c>
      <c r="S43" s="473">
        <v>-10</v>
      </c>
      <c r="T43" s="473">
        <v>-1</v>
      </c>
      <c r="U43" s="818">
        <v>-14</v>
      </c>
      <c r="V43" s="472"/>
      <c r="W43" s="837">
        <v>1</v>
      </c>
      <c r="X43" s="780" t="s">
        <v>112</v>
      </c>
      <c r="Y43" s="473">
        <v>-1</v>
      </c>
      <c r="Z43" s="733">
        <v>2</v>
      </c>
      <c r="AA43" s="837">
        <v>2</v>
      </c>
      <c r="AB43" s="780">
        <v>1</v>
      </c>
      <c r="AC43" s="473" t="s">
        <v>112</v>
      </c>
      <c r="AD43" s="733">
        <v>-1</v>
      </c>
      <c r="AE43" s="837">
        <v>-1</v>
      </c>
      <c r="AF43" s="780"/>
      <c r="AG43" s="473"/>
      <c r="AH43" s="733"/>
      <c r="AJ43" s="542">
        <v>25</v>
      </c>
      <c r="AK43" s="472">
        <v>3</v>
      </c>
      <c r="AL43" s="472">
        <v>-1</v>
      </c>
      <c r="AM43" s="472">
        <f>SUM(N43:Q43)</f>
        <v>-2</v>
      </c>
      <c r="AN43" s="802">
        <f t="shared" si="11"/>
        <v>-25</v>
      </c>
      <c r="AO43" s="472">
        <f t="shared" si="12"/>
        <v>2</v>
      </c>
      <c r="AP43" s="472"/>
      <c r="AQ43" s="472">
        <f t="shared" si="13"/>
        <v>2</v>
      </c>
    </row>
    <row r="44" spans="1:43" s="2" customFormat="1" x14ac:dyDescent="0.2">
      <c r="A44" s="40" t="s">
        <v>83</v>
      </c>
      <c r="B44" s="631">
        <v>-93</v>
      </c>
      <c r="C44" s="632">
        <v>-48</v>
      </c>
      <c r="D44" s="632">
        <v>-43</v>
      </c>
      <c r="E44" s="633">
        <v>-85</v>
      </c>
      <c r="F44" s="631">
        <v>-54</v>
      </c>
      <c r="G44" s="632">
        <v>-71</v>
      </c>
      <c r="H44" s="632">
        <v>-44</v>
      </c>
      <c r="I44" s="633">
        <v>-33</v>
      </c>
      <c r="J44" s="250">
        <v>-45</v>
      </c>
      <c r="K44" s="209">
        <v>-82</v>
      </c>
      <c r="L44" s="165">
        <v>-71</v>
      </c>
      <c r="M44" s="277">
        <v>-45</v>
      </c>
      <c r="N44" s="250">
        <v>-43</v>
      </c>
      <c r="O44" s="165">
        <v>-56</v>
      </c>
      <c r="P44" s="165">
        <v>-66</v>
      </c>
      <c r="Q44" s="595">
        <v>-75</v>
      </c>
      <c r="R44" s="250">
        <v>-56</v>
      </c>
      <c r="S44" s="165">
        <v>-109</v>
      </c>
      <c r="T44" s="165">
        <v>-90</v>
      </c>
      <c r="U44" s="819">
        <v>-132</v>
      </c>
      <c r="V44" s="595"/>
      <c r="W44" s="838">
        <v>-183</v>
      </c>
      <c r="X44" s="765">
        <v>-94</v>
      </c>
      <c r="Y44" s="165">
        <v>-76</v>
      </c>
      <c r="Z44" s="277">
        <v>-77</v>
      </c>
      <c r="AA44" s="838">
        <v>-106</v>
      </c>
      <c r="AB44" s="765">
        <v>-59</v>
      </c>
      <c r="AC44" s="165">
        <v>-305</v>
      </c>
      <c r="AD44" s="277">
        <v>-157</v>
      </c>
      <c r="AE44" s="838">
        <v>2428</v>
      </c>
      <c r="AF44" s="765"/>
      <c r="AG44" s="165"/>
      <c r="AH44" s="277"/>
      <c r="AI44" s="74"/>
      <c r="AJ44" s="544">
        <v>-269</v>
      </c>
      <c r="AK44" s="120">
        <v>-202</v>
      </c>
      <c r="AL44" s="120">
        <v>-243</v>
      </c>
      <c r="AM44" s="120">
        <f>SUM(N44:Q44)</f>
        <v>-240</v>
      </c>
      <c r="AN44" s="544">
        <f t="shared" si="11"/>
        <v>-387</v>
      </c>
      <c r="AO44" s="120">
        <f t="shared" si="12"/>
        <v>-430</v>
      </c>
      <c r="AP44" s="120"/>
      <c r="AQ44" s="120">
        <f t="shared" si="13"/>
        <v>-627</v>
      </c>
    </row>
    <row r="45" spans="1:43" s="2" customFormat="1" ht="10.15" customHeight="1" x14ac:dyDescent="0.2">
      <c r="A45" s="21"/>
      <c r="B45" s="628"/>
      <c r="C45" s="629"/>
      <c r="D45" s="629"/>
      <c r="E45" s="630"/>
      <c r="F45" s="660"/>
      <c r="G45" s="661"/>
      <c r="H45" s="662"/>
      <c r="I45" s="663"/>
      <c r="J45" s="246"/>
      <c r="K45" s="206"/>
      <c r="L45" s="57"/>
      <c r="M45" s="260"/>
      <c r="N45" s="246"/>
      <c r="O45" s="57"/>
      <c r="P45" s="57"/>
      <c r="Q45" s="591"/>
      <c r="R45" s="246"/>
      <c r="S45" s="57"/>
      <c r="T45" s="57"/>
      <c r="U45" s="811"/>
      <c r="V45" s="591"/>
      <c r="W45" s="830"/>
      <c r="X45" s="264"/>
      <c r="Y45" s="57"/>
      <c r="Z45" s="260"/>
      <c r="AA45" s="830"/>
      <c r="AB45" s="264"/>
      <c r="AC45" s="57"/>
      <c r="AD45" s="260"/>
      <c r="AE45" s="830"/>
      <c r="AF45" s="264"/>
      <c r="AG45" s="57"/>
      <c r="AH45" s="260"/>
      <c r="AJ45" s="55"/>
      <c r="AK45" s="66"/>
      <c r="AL45" s="71"/>
      <c r="AM45" s="71"/>
      <c r="AN45" s="72"/>
      <c r="AO45" s="71"/>
      <c r="AP45" s="71"/>
      <c r="AQ45" s="71"/>
    </row>
    <row r="46" spans="1:43" s="2" customFormat="1" ht="13.7" customHeight="1" x14ac:dyDescent="0.2">
      <c r="A46" s="40" t="s">
        <v>84</v>
      </c>
      <c r="B46" s="628"/>
      <c r="C46" s="629"/>
      <c r="D46" s="629"/>
      <c r="E46" s="630"/>
      <c r="F46" s="246"/>
      <c r="G46" s="206"/>
      <c r="H46" s="57"/>
      <c r="I46" s="260"/>
      <c r="J46" s="246"/>
      <c r="K46" s="206"/>
      <c r="L46" s="57"/>
      <c r="M46" s="260"/>
      <c r="N46" s="246"/>
      <c r="O46" s="57"/>
      <c r="P46" s="57"/>
      <c r="Q46" s="591"/>
      <c r="R46" s="246"/>
      <c r="S46" s="57"/>
      <c r="T46" s="57"/>
      <c r="U46" s="811"/>
      <c r="V46" s="591"/>
      <c r="W46" s="830"/>
      <c r="X46" s="264"/>
      <c r="Y46" s="57"/>
      <c r="Z46" s="260"/>
      <c r="AA46" s="830"/>
      <c r="AB46" s="264"/>
      <c r="AC46" s="57"/>
      <c r="AD46" s="260"/>
      <c r="AE46" s="830"/>
      <c r="AF46" s="264"/>
      <c r="AG46" s="57"/>
      <c r="AH46" s="260"/>
      <c r="AJ46" s="55"/>
      <c r="AK46" s="66"/>
      <c r="AL46" s="71"/>
      <c r="AM46" s="71"/>
      <c r="AN46" s="72"/>
      <c r="AO46" s="71"/>
      <c r="AP46" s="71"/>
      <c r="AQ46" s="71"/>
    </row>
    <row r="47" spans="1:43" s="2" customFormat="1" x14ac:dyDescent="0.2">
      <c r="A47" s="21" t="s">
        <v>85</v>
      </c>
      <c r="B47" s="625">
        <v>1</v>
      </c>
      <c r="C47" s="626">
        <v>-2</v>
      </c>
      <c r="D47" s="606" t="s">
        <v>112</v>
      </c>
      <c r="E47" s="627">
        <v>9</v>
      </c>
      <c r="F47" s="625">
        <v>10</v>
      </c>
      <c r="G47" s="626">
        <v>2</v>
      </c>
      <c r="H47" s="659">
        <v>6</v>
      </c>
      <c r="I47" s="627">
        <v>-1</v>
      </c>
      <c r="J47" s="248">
        <v>-5</v>
      </c>
      <c r="K47" s="207">
        <v>1</v>
      </c>
      <c r="L47" s="206">
        <v>4</v>
      </c>
      <c r="M47" s="675" t="s">
        <v>112</v>
      </c>
      <c r="N47" s="248">
        <v>-1</v>
      </c>
      <c r="O47" s="206">
        <v>-1</v>
      </c>
      <c r="P47" s="206">
        <v>-7</v>
      </c>
      <c r="Q47" s="627">
        <v>-2</v>
      </c>
      <c r="R47" s="248">
        <v>-1</v>
      </c>
      <c r="S47" s="114">
        <v>1</v>
      </c>
      <c r="T47" s="114">
        <v>-17</v>
      </c>
      <c r="U47" s="820" t="s">
        <v>112</v>
      </c>
      <c r="V47" s="65"/>
      <c r="W47" s="839">
        <v>-1</v>
      </c>
      <c r="X47" s="781">
        <v>1</v>
      </c>
      <c r="Y47" s="114">
        <v>-1</v>
      </c>
      <c r="Z47" s="261">
        <v>-1</v>
      </c>
      <c r="AA47" s="839">
        <v>-5</v>
      </c>
      <c r="AB47" s="781">
        <v>-1</v>
      </c>
      <c r="AC47" s="114" t="s">
        <v>112</v>
      </c>
      <c r="AD47" s="1094">
        <v>0</v>
      </c>
      <c r="AE47" s="839" t="s">
        <v>112</v>
      </c>
      <c r="AF47" s="781"/>
      <c r="AG47" s="114"/>
      <c r="AH47" s="1094"/>
      <c r="AI47" s="74"/>
      <c r="AJ47" s="72">
        <v>8</v>
      </c>
      <c r="AK47" s="71">
        <v>17</v>
      </c>
      <c r="AL47" s="602" t="s">
        <v>112</v>
      </c>
      <c r="AM47" s="65">
        <f t="shared" ref="AM47:AM52" si="14">SUM(N47:Q47)</f>
        <v>-11</v>
      </c>
      <c r="AN47" s="801">
        <f t="shared" ref="AN47:AN64" si="15">SUM(R47:U47)</f>
        <v>-17</v>
      </c>
      <c r="AO47" s="65">
        <f>SUM(W47:Z47)</f>
        <v>-2</v>
      </c>
      <c r="AP47" s="65"/>
      <c r="AQ47" s="65">
        <f t="shared" ref="AQ47:AQ64" si="16">SUM(AA47:AD47)</f>
        <v>-6</v>
      </c>
    </row>
    <row r="48" spans="1:43" s="2" customFormat="1" x14ac:dyDescent="0.2">
      <c r="A48" s="21" t="s">
        <v>86</v>
      </c>
      <c r="B48" s="618" t="s">
        <v>112</v>
      </c>
      <c r="C48" s="606" t="s">
        <v>112</v>
      </c>
      <c r="D48" s="606" t="s">
        <v>112</v>
      </c>
      <c r="E48" s="640" t="s">
        <v>112</v>
      </c>
      <c r="F48" s="618" t="s">
        <v>112</v>
      </c>
      <c r="G48" s="626">
        <v>200</v>
      </c>
      <c r="H48" s="606" t="s">
        <v>112</v>
      </c>
      <c r="I48" s="640" t="s">
        <v>112</v>
      </c>
      <c r="J48" s="249">
        <v>330</v>
      </c>
      <c r="K48" s="208">
        <v>330</v>
      </c>
      <c r="L48" s="606" t="s">
        <v>112</v>
      </c>
      <c r="M48" s="627">
        <v>100</v>
      </c>
      <c r="N48" s="249">
        <v>180</v>
      </c>
      <c r="O48" s="206">
        <v>200</v>
      </c>
      <c r="P48" s="116" t="s">
        <v>112</v>
      </c>
      <c r="Q48" s="627">
        <v>150</v>
      </c>
      <c r="R48" s="249">
        <v>450</v>
      </c>
      <c r="S48" s="116">
        <v>50</v>
      </c>
      <c r="T48" s="116">
        <v>300</v>
      </c>
      <c r="U48" s="816" t="s">
        <v>112</v>
      </c>
      <c r="V48" s="65"/>
      <c r="W48" s="865">
        <v>0</v>
      </c>
      <c r="X48" s="773" t="s">
        <v>112</v>
      </c>
      <c r="Y48" s="773" t="s">
        <v>112</v>
      </c>
      <c r="Z48" s="274" t="s">
        <v>112</v>
      </c>
      <c r="AA48" s="865" t="s">
        <v>112</v>
      </c>
      <c r="AB48" s="773" t="s">
        <v>112</v>
      </c>
      <c r="AC48" s="773">
        <v>200</v>
      </c>
      <c r="AD48" s="806">
        <v>0</v>
      </c>
      <c r="AE48" s="865" t="s">
        <v>112</v>
      </c>
      <c r="AF48" s="773"/>
      <c r="AG48" s="773"/>
      <c r="AH48" s="806"/>
      <c r="AI48" s="74"/>
      <c r="AJ48" s="607" t="s">
        <v>112</v>
      </c>
      <c r="AK48" s="65">
        <v>200</v>
      </c>
      <c r="AL48" s="65">
        <v>760</v>
      </c>
      <c r="AM48" s="65">
        <f t="shared" si="14"/>
        <v>530</v>
      </c>
      <c r="AN48" s="801">
        <f t="shared" si="15"/>
        <v>800</v>
      </c>
      <c r="AO48" s="604" t="s">
        <v>112</v>
      </c>
      <c r="AP48" s="604"/>
      <c r="AQ48" s="65">
        <f t="shared" si="16"/>
        <v>200</v>
      </c>
    </row>
    <row r="49" spans="1:43" s="2" customFormat="1" x14ac:dyDescent="0.2">
      <c r="A49" s="21" t="s">
        <v>87</v>
      </c>
      <c r="B49" s="637" t="s">
        <v>112</v>
      </c>
      <c r="C49" s="608" t="s">
        <v>112</v>
      </c>
      <c r="D49" s="629">
        <v>-100</v>
      </c>
      <c r="E49" s="630">
        <v>-100</v>
      </c>
      <c r="F49" s="637" t="s">
        <v>112</v>
      </c>
      <c r="G49" s="605" t="s">
        <v>112</v>
      </c>
      <c r="H49" s="629">
        <v>-600</v>
      </c>
      <c r="I49" s="671" t="s">
        <v>112</v>
      </c>
      <c r="J49" s="612" t="s">
        <v>112</v>
      </c>
      <c r="K49" s="208">
        <v>-330</v>
      </c>
      <c r="L49" s="206">
        <v>-200</v>
      </c>
      <c r="M49" s="675" t="s">
        <v>112</v>
      </c>
      <c r="N49" s="249">
        <v>-280</v>
      </c>
      <c r="O49" s="206">
        <v>-155</v>
      </c>
      <c r="P49" s="206">
        <v>-175</v>
      </c>
      <c r="Q49" s="65" t="s">
        <v>112</v>
      </c>
      <c r="R49" s="249">
        <v>-100</v>
      </c>
      <c r="S49" s="54">
        <v>-50</v>
      </c>
      <c r="T49" s="54">
        <v>-50</v>
      </c>
      <c r="U49" s="815">
        <v>-750</v>
      </c>
      <c r="V49" s="65"/>
      <c r="W49" s="853">
        <v>0</v>
      </c>
      <c r="X49" s="762" t="s">
        <v>112</v>
      </c>
      <c r="Y49" s="762" t="s">
        <v>112</v>
      </c>
      <c r="Z49" s="276" t="s">
        <v>112</v>
      </c>
      <c r="AA49" s="853" t="s">
        <v>112</v>
      </c>
      <c r="AB49" s="762" t="s">
        <v>112</v>
      </c>
      <c r="AC49" s="762" t="s">
        <v>112</v>
      </c>
      <c r="AD49" s="276">
        <v>-200</v>
      </c>
      <c r="AE49" s="853" t="s">
        <v>112</v>
      </c>
      <c r="AF49" s="762"/>
      <c r="AG49" s="762"/>
      <c r="AH49" s="276"/>
      <c r="AJ49" s="55">
        <v>-200</v>
      </c>
      <c r="AK49" s="66">
        <v>-600</v>
      </c>
      <c r="AL49" s="71">
        <v>-530</v>
      </c>
      <c r="AM49" s="71">
        <f t="shared" si="14"/>
        <v>-610</v>
      </c>
      <c r="AN49" s="72">
        <f t="shared" si="15"/>
        <v>-950</v>
      </c>
      <c r="AO49" s="898" t="s">
        <v>112</v>
      </c>
      <c r="AP49" s="898"/>
      <c r="AQ49" s="220">
        <f t="shared" si="16"/>
        <v>-200</v>
      </c>
    </row>
    <row r="50" spans="1:43" s="2" customFormat="1" x14ac:dyDescent="0.2">
      <c r="A50" s="21" t="s">
        <v>88</v>
      </c>
      <c r="B50" s="628">
        <v>-12</v>
      </c>
      <c r="C50" s="629">
        <v>-1</v>
      </c>
      <c r="D50" s="629">
        <v>-1370</v>
      </c>
      <c r="E50" s="643" t="s">
        <v>112</v>
      </c>
      <c r="F50" s="644" t="s">
        <v>112</v>
      </c>
      <c r="G50" s="626">
        <v>-678</v>
      </c>
      <c r="H50" s="629">
        <v>-230</v>
      </c>
      <c r="I50" s="627">
        <v>-1089</v>
      </c>
      <c r="J50" s="249">
        <v>-815</v>
      </c>
      <c r="K50" s="642" t="s">
        <v>112</v>
      </c>
      <c r="L50" s="206">
        <v>-59</v>
      </c>
      <c r="M50" s="627">
        <v>-802</v>
      </c>
      <c r="N50" s="249">
        <v>-980</v>
      </c>
      <c r="O50" s="206">
        <v>-874</v>
      </c>
      <c r="P50" s="54" t="s">
        <v>112</v>
      </c>
      <c r="Q50" s="627">
        <v>-575</v>
      </c>
      <c r="R50" s="249">
        <v>-92</v>
      </c>
      <c r="S50" s="54" t="s">
        <v>112</v>
      </c>
      <c r="T50" s="54" t="s">
        <v>112</v>
      </c>
      <c r="U50" s="815" t="s">
        <v>112</v>
      </c>
      <c r="V50" s="593"/>
      <c r="W50" s="853">
        <v>0</v>
      </c>
      <c r="X50" s="762" t="s">
        <v>112</v>
      </c>
      <c r="Y50" s="762" t="s">
        <v>112</v>
      </c>
      <c r="Z50" s="276">
        <v>-3586</v>
      </c>
      <c r="AA50" s="853">
        <v>-204</v>
      </c>
      <c r="AB50" s="762">
        <v>-1872</v>
      </c>
      <c r="AC50" s="762">
        <v>-1219</v>
      </c>
      <c r="AD50" s="459">
        <v>0</v>
      </c>
      <c r="AE50" s="853">
        <v>-2728</v>
      </c>
      <c r="AF50" s="762"/>
      <c r="AG50" s="762"/>
      <c r="AH50" s="459"/>
      <c r="AJ50" s="55">
        <v>-1383</v>
      </c>
      <c r="AK50" s="66">
        <v>-1997</v>
      </c>
      <c r="AL50" s="71">
        <v>-1676</v>
      </c>
      <c r="AM50" s="71">
        <f t="shared" si="14"/>
        <v>-2429</v>
      </c>
      <c r="AN50" s="72">
        <f t="shared" si="15"/>
        <v>-92</v>
      </c>
      <c r="AO50" s="71">
        <f>SUM(W50:Z50)</f>
        <v>-3586</v>
      </c>
      <c r="AP50" s="71"/>
      <c r="AQ50" s="71">
        <f t="shared" si="16"/>
        <v>-3295</v>
      </c>
    </row>
    <row r="51" spans="1:43" s="2" customFormat="1" ht="13.7" customHeight="1" x14ac:dyDescent="0.2">
      <c r="A51" s="21" t="s">
        <v>90</v>
      </c>
      <c r="B51" s="637" t="s">
        <v>112</v>
      </c>
      <c r="C51" s="608" t="s">
        <v>112</v>
      </c>
      <c r="D51" s="629">
        <v>-1</v>
      </c>
      <c r="E51" s="630">
        <v>-1</v>
      </c>
      <c r="F51" s="669">
        <v>-2</v>
      </c>
      <c r="G51" s="626">
        <v>-1</v>
      </c>
      <c r="H51" s="629">
        <v>-2</v>
      </c>
      <c r="I51" s="627">
        <v>-5</v>
      </c>
      <c r="J51" s="246">
        <v>-4</v>
      </c>
      <c r="K51" s="206">
        <v>-5</v>
      </c>
      <c r="L51" s="206">
        <v>-5</v>
      </c>
      <c r="M51" s="627">
        <v>-6</v>
      </c>
      <c r="N51" s="246">
        <v>-4</v>
      </c>
      <c r="O51" s="206">
        <v>-5</v>
      </c>
      <c r="P51" s="206">
        <v>-2</v>
      </c>
      <c r="Q51" s="627">
        <v>-7</v>
      </c>
      <c r="R51" s="246">
        <v>-1</v>
      </c>
      <c r="S51" s="54">
        <v>-4</v>
      </c>
      <c r="T51" s="54">
        <v>-5</v>
      </c>
      <c r="U51" s="815">
        <v>-5</v>
      </c>
      <c r="V51" s="593"/>
      <c r="W51" s="833">
        <v>-10</v>
      </c>
      <c r="X51" s="762">
        <v>-8</v>
      </c>
      <c r="Y51" s="54">
        <v>-6</v>
      </c>
      <c r="Z51" s="276">
        <v>-8</v>
      </c>
      <c r="AA51" s="833">
        <v>-14</v>
      </c>
      <c r="AB51" s="762">
        <v>-8</v>
      </c>
      <c r="AC51" s="54">
        <v>-7</v>
      </c>
      <c r="AD51" s="276">
        <v>-9</v>
      </c>
      <c r="AE51" s="833">
        <v>-4</v>
      </c>
      <c r="AF51" s="762"/>
      <c r="AG51" s="54"/>
      <c r="AH51" s="276"/>
      <c r="AJ51" s="55">
        <v>-2</v>
      </c>
      <c r="AK51" s="66">
        <v>-10</v>
      </c>
      <c r="AL51" s="71">
        <v>-20</v>
      </c>
      <c r="AM51" s="71">
        <f t="shared" si="14"/>
        <v>-18</v>
      </c>
      <c r="AN51" s="72">
        <f t="shared" si="15"/>
        <v>-15</v>
      </c>
      <c r="AO51" s="71">
        <f>SUM(W51:Z51)</f>
        <v>-32</v>
      </c>
      <c r="AP51" s="71"/>
      <c r="AQ51" s="71">
        <f t="shared" si="16"/>
        <v>-38</v>
      </c>
    </row>
    <row r="52" spans="1:43" s="2" customFormat="1" x14ac:dyDescent="0.2">
      <c r="A52" s="105" t="s">
        <v>89</v>
      </c>
      <c r="B52" s="618" t="s">
        <v>112</v>
      </c>
      <c r="C52" s="606" t="s">
        <v>112</v>
      </c>
      <c r="D52" s="626">
        <v>974</v>
      </c>
      <c r="E52" s="640" t="s">
        <v>112</v>
      </c>
      <c r="F52" s="618" t="s">
        <v>112</v>
      </c>
      <c r="G52" s="626">
        <v>496</v>
      </c>
      <c r="H52" s="605" t="s">
        <v>112</v>
      </c>
      <c r="I52" s="627">
        <v>1082</v>
      </c>
      <c r="J52" s="249">
        <v>464</v>
      </c>
      <c r="K52" s="208">
        <v>1</v>
      </c>
      <c r="L52" s="606" t="s">
        <v>112</v>
      </c>
      <c r="M52" s="627">
        <v>493</v>
      </c>
      <c r="N52" s="249">
        <v>990</v>
      </c>
      <c r="O52" s="206">
        <v>742</v>
      </c>
      <c r="P52" s="206">
        <v>495</v>
      </c>
      <c r="Q52" s="627">
        <v>1</v>
      </c>
      <c r="R52" s="869">
        <v>0</v>
      </c>
      <c r="S52" s="116" t="s">
        <v>112</v>
      </c>
      <c r="T52" s="562" t="s">
        <v>112</v>
      </c>
      <c r="U52" s="816">
        <v>1134</v>
      </c>
      <c r="V52" s="65"/>
      <c r="W52" s="865">
        <v>0</v>
      </c>
      <c r="X52" s="773">
        <v>990</v>
      </c>
      <c r="Y52" s="782" t="s">
        <v>112</v>
      </c>
      <c r="Z52" s="274"/>
      <c r="AA52" s="865"/>
      <c r="AB52" s="773"/>
      <c r="AC52" s="782"/>
      <c r="AD52" s="274"/>
      <c r="AE52" s="865"/>
      <c r="AF52" s="773"/>
      <c r="AG52" s="782"/>
      <c r="AH52" s="274"/>
      <c r="AI52" s="74"/>
      <c r="AJ52" s="72">
        <v>974</v>
      </c>
      <c r="AK52" s="71">
        <v>1578</v>
      </c>
      <c r="AL52" s="71">
        <v>958</v>
      </c>
      <c r="AM52" s="71">
        <f t="shared" si="14"/>
        <v>2228</v>
      </c>
      <c r="AN52" s="72">
        <f t="shared" si="15"/>
        <v>1134</v>
      </c>
      <c r="AO52" s="71"/>
      <c r="AP52" s="71"/>
      <c r="AQ52" s="896" t="s">
        <v>112</v>
      </c>
    </row>
    <row r="53" spans="1:43" s="2" customFormat="1" x14ac:dyDescent="0.2">
      <c r="A53" s="105" t="s">
        <v>251</v>
      </c>
      <c r="B53" s="618"/>
      <c r="C53" s="606"/>
      <c r="D53" s="626"/>
      <c r="E53" s="640"/>
      <c r="F53" s="618"/>
      <c r="G53" s="626"/>
      <c r="H53" s="605"/>
      <c r="I53" s="627"/>
      <c r="J53" s="883"/>
      <c r="K53" s="208"/>
      <c r="L53" s="606"/>
      <c r="M53" s="627"/>
      <c r="N53" s="883"/>
      <c r="O53" s="206"/>
      <c r="P53" s="206"/>
      <c r="Q53" s="627"/>
      <c r="R53" s="884"/>
      <c r="S53" s="116"/>
      <c r="T53" s="562"/>
      <c r="U53" s="816"/>
      <c r="V53" s="65"/>
      <c r="W53" s="865"/>
      <c r="X53" s="773"/>
      <c r="Y53" s="782"/>
      <c r="Z53" s="274">
        <v>2680</v>
      </c>
      <c r="AA53" s="865" t="s">
        <v>112</v>
      </c>
      <c r="AB53" s="773">
        <v>1750</v>
      </c>
      <c r="AC53" s="782">
        <v>1509</v>
      </c>
      <c r="AD53" s="806">
        <v>0</v>
      </c>
      <c r="AE53" s="865" t="s">
        <v>112</v>
      </c>
      <c r="AF53" s="773"/>
      <c r="AG53" s="782"/>
      <c r="AH53" s="806"/>
      <c r="AI53" s="74"/>
      <c r="AJ53" s="72"/>
      <c r="AK53" s="71"/>
      <c r="AL53" s="71"/>
      <c r="AM53" s="71"/>
      <c r="AN53" s="72"/>
      <c r="AO53" s="71">
        <v>3680</v>
      </c>
      <c r="AP53" s="71"/>
      <c r="AQ53" s="71">
        <f t="shared" si="16"/>
        <v>3259</v>
      </c>
    </row>
    <row r="54" spans="1:43" s="2" customFormat="1" x14ac:dyDescent="0.2">
      <c r="A54" s="105" t="s">
        <v>252</v>
      </c>
      <c r="B54" s="618"/>
      <c r="C54" s="606"/>
      <c r="D54" s="626"/>
      <c r="E54" s="640"/>
      <c r="F54" s="618"/>
      <c r="G54" s="626"/>
      <c r="H54" s="605"/>
      <c r="I54" s="627"/>
      <c r="J54" s="883"/>
      <c r="K54" s="208"/>
      <c r="L54" s="606"/>
      <c r="M54" s="627"/>
      <c r="N54" s="883"/>
      <c r="O54" s="206"/>
      <c r="P54" s="206"/>
      <c r="Q54" s="627"/>
      <c r="R54" s="884"/>
      <c r="S54" s="116"/>
      <c r="T54" s="562"/>
      <c r="U54" s="816"/>
      <c r="V54" s="65"/>
      <c r="W54" s="865"/>
      <c r="X54" s="773"/>
      <c r="Y54" s="782"/>
      <c r="Z54" s="274">
        <v>-22</v>
      </c>
      <c r="AA54" s="865" t="s">
        <v>112</v>
      </c>
      <c r="AB54" s="773">
        <v>-14</v>
      </c>
      <c r="AC54" s="782">
        <v>-12</v>
      </c>
      <c r="AD54" s="806">
        <v>0</v>
      </c>
      <c r="AE54" s="865" t="s">
        <v>112</v>
      </c>
      <c r="AF54" s="773"/>
      <c r="AG54" s="782"/>
      <c r="AH54" s="806"/>
      <c r="AI54" s="74"/>
      <c r="AJ54" s="72"/>
      <c r="AK54" s="71"/>
      <c r="AL54" s="71"/>
      <c r="AM54" s="71"/>
      <c r="AN54" s="72"/>
      <c r="AO54" s="71">
        <v>-32</v>
      </c>
      <c r="AP54" s="71"/>
      <c r="AQ54" s="71">
        <f t="shared" si="16"/>
        <v>-26</v>
      </c>
    </row>
    <row r="55" spans="1:43" s="2" customFormat="1" x14ac:dyDescent="0.2">
      <c r="A55" s="105" t="s">
        <v>240</v>
      </c>
      <c r="B55" s="618" t="s">
        <v>112</v>
      </c>
      <c r="C55" s="606" t="s">
        <v>112</v>
      </c>
      <c r="D55" s="626" t="s">
        <v>112</v>
      </c>
      <c r="E55" s="640" t="s">
        <v>112</v>
      </c>
      <c r="F55" s="618" t="s">
        <v>112</v>
      </c>
      <c r="G55" s="626" t="s">
        <v>112</v>
      </c>
      <c r="H55" s="605" t="s">
        <v>112</v>
      </c>
      <c r="I55" s="627" t="s">
        <v>112</v>
      </c>
      <c r="J55" s="618" t="s">
        <v>112</v>
      </c>
      <c r="K55" s="626" t="s">
        <v>112</v>
      </c>
      <c r="L55" s="605" t="s">
        <v>112</v>
      </c>
      <c r="M55" s="627" t="s">
        <v>112</v>
      </c>
      <c r="N55" s="618" t="s">
        <v>112</v>
      </c>
      <c r="O55" s="626" t="s">
        <v>112</v>
      </c>
      <c r="P55" s="605" t="s">
        <v>112</v>
      </c>
      <c r="Q55" s="627" t="s">
        <v>112</v>
      </c>
      <c r="R55" s="870" t="s">
        <v>112</v>
      </c>
      <c r="S55" s="626" t="s">
        <v>112</v>
      </c>
      <c r="T55" s="867" t="s">
        <v>112</v>
      </c>
      <c r="U55" s="821">
        <v>134</v>
      </c>
      <c r="V55" s="65"/>
      <c r="W55" s="868">
        <v>0</v>
      </c>
      <c r="X55" s="782" t="s">
        <v>112</v>
      </c>
      <c r="Y55" s="782" t="s">
        <v>112</v>
      </c>
      <c r="Z55" s="220" t="s">
        <v>112</v>
      </c>
      <c r="AA55" s="868" t="s">
        <v>112</v>
      </c>
      <c r="AB55" s="782" t="s">
        <v>112</v>
      </c>
      <c r="AC55" s="782" t="s">
        <v>112</v>
      </c>
      <c r="AD55" s="220" t="s">
        <v>112</v>
      </c>
      <c r="AE55" s="868" t="s">
        <v>112</v>
      </c>
      <c r="AF55" s="782"/>
      <c r="AG55" s="782"/>
      <c r="AH55" s="220"/>
      <c r="AI55" s="74"/>
      <c r="AJ55" s="618" t="s">
        <v>112</v>
      </c>
      <c r="AK55" s="735" t="s">
        <v>112</v>
      </c>
      <c r="AL55" s="736" t="s">
        <v>112</v>
      </c>
      <c r="AM55" s="220" t="s">
        <v>112</v>
      </c>
      <c r="AN55" s="72">
        <f t="shared" si="15"/>
        <v>134</v>
      </c>
      <c r="AO55" s="898" t="s">
        <v>112</v>
      </c>
      <c r="AP55" s="898"/>
      <c r="AQ55" s="896" t="s">
        <v>112</v>
      </c>
    </row>
    <row r="56" spans="1:43" s="2" customFormat="1" x14ac:dyDescent="0.2">
      <c r="A56" s="105" t="s">
        <v>241</v>
      </c>
      <c r="B56" s="618" t="s">
        <v>112</v>
      </c>
      <c r="C56" s="606" t="s">
        <v>112</v>
      </c>
      <c r="D56" s="626" t="s">
        <v>112</v>
      </c>
      <c r="E56" s="640" t="s">
        <v>112</v>
      </c>
      <c r="F56" s="618" t="s">
        <v>112</v>
      </c>
      <c r="G56" s="626" t="s">
        <v>112</v>
      </c>
      <c r="H56" s="605" t="s">
        <v>112</v>
      </c>
      <c r="I56" s="627" t="s">
        <v>112</v>
      </c>
      <c r="J56" s="618" t="s">
        <v>112</v>
      </c>
      <c r="K56" s="626" t="s">
        <v>112</v>
      </c>
      <c r="L56" s="605" t="s">
        <v>112</v>
      </c>
      <c r="M56" s="627" t="s">
        <v>112</v>
      </c>
      <c r="N56" s="618" t="s">
        <v>112</v>
      </c>
      <c r="O56" s="626" t="s">
        <v>112</v>
      </c>
      <c r="P56" s="605" t="s">
        <v>112</v>
      </c>
      <c r="Q56" s="627" t="s">
        <v>112</v>
      </c>
      <c r="R56" s="870" t="s">
        <v>112</v>
      </c>
      <c r="S56" s="626" t="s">
        <v>112</v>
      </c>
      <c r="T56" s="867" t="s">
        <v>112</v>
      </c>
      <c r="U56" s="821">
        <v>-208</v>
      </c>
      <c r="V56" s="65"/>
      <c r="W56" s="868">
        <v>0</v>
      </c>
      <c r="X56" s="782" t="s">
        <v>112</v>
      </c>
      <c r="Y56" s="782" t="s">
        <v>112</v>
      </c>
      <c r="Z56" s="220" t="s">
        <v>112</v>
      </c>
      <c r="AA56" s="868" t="s">
        <v>112</v>
      </c>
      <c r="AB56" s="782" t="s">
        <v>112</v>
      </c>
      <c r="AC56" s="782" t="s">
        <v>112</v>
      </c>
      <c r="AD56" s="220" t="s">
        <v>112</v>
      </c>
      <c r="AE56" s="868" t="s">
        <v>112</v>
      </c>
      <c r="AF56" s="782"/>
      <c r="AG56" s="782"/>
      <c r="AH56" s="220"/>
      <c r="AI56" s="74"/>
      <c r="AJ56" s="618" t="s">
        <v>112</v>
      </c>
      <c r="AK56" s="735" t="s">
        <v>112</v>
      </c>
      <c r="AL56" s="736" t="s">
        <v>112</v>
      </c>
      <c r="AM56" s="220" t="s">
        <v>112</v>
      </c>
      <c r="AN56" s="72">
        <f t="shared" si="15"/>
        <v>-208</v>
      </c>
      <c r="AO56" s="898" t="s">
        <v>112</v>
      </c>
      <c r="AP56" s="898"/>
      <c r="AQ56" s="896" t="s">
        <v>112</v>
      </c>
    </row>
    <row r="57" spans="1:43" s="215" customFormat="1" ht="13.7" customHeight="1" x14ac:dyDescent="0.2">
      <c r="A57" s="919" t="s">
        <v>287</v>
      </c>
      <c r="B57" s="638" t="s">
        <v>112</v>
      </c>
      <c r="C57" s="639" t="s">
        <v>112</v>
      </c>
      <c r="D57" s="636">
        <v>-1</v>
      </c>
      <c r="E57" s="655">
        <v>-1</v>
      </c>
      <c r="F57" s="638" t="s">
        <v>112</v>
      </c>
      <c r="G57" s="626">
        <v>-67</v>
      </c>
      <c r="H57" s="639" t="s">
        <v>112</v>
      </c>
      <c r="I57" s="670" t="s">
        <v>112</v>
      </c>
      <c r="J57" s="641" t="s">
        <v>112</v>
      </c>
      <c r="K57" s="217">
        <v>-39</v>
      </c>
      <c r="L57" s="206">
        <v>-1</v>
      </c>
      <c r="M57" s="609" t="s">
        <v>112</v>
      </c>
      <c r="N57" s="557" t="s">
        <v>112</v>
      </c>
      <c r="O57" s="639" t="s">
        <v>112</v>
      </c>
      <c r="P57" s="206">
        <v>-47</v>
      </c>
      <c r="Q57" s="627">
        <v>-1</v>
      </c>
      <c r="R57" s="870" t="s">
        <v>112</v>
      </c>
      <c r="S57" s="216" t="s">
        <v>112</v>
      </c>
      <c r="T57" s="216">
        <v>-50</v>
      </c>
      <c r="U57" s="822" t="s">
        <v>112</v>
      </c>
      <c r="V57" s="593"/>
      <c r="W57" s="866">
        <v>0</v>
      </c>
      <c r="X57" s="783" t="s">
        <v>112</v>
      </c>
      <c r="Y57" s="216">
        <v>-51</v>
      </c>
      <c r="Z57" s="734" t="s">
        <v>112</v>
      </c>
      <c r="AA57" s="866" t="s">
        <v>112</v>
      </c>
      <c r="AB57" s="783" t="s">
        <v>112</v>
      </c>
      <c r="AC57" s="216">
        <v>-126</v>
      </c>
      <c r="AD57" s="1095">
        <v>0</v>
      </c>
      <c r="AE57" s="866" t="s">
        <v>112</v>
      </c>
      <c r="AF57" s="783"/>
      <c r="AG57" s="216"/>
      <c r="AH57" s="1095"/>
      <c r="AI57" s="218"/>
      <c r="AJ57" s="545">
        <v>-2</v>
      </c>
      <c r="AK57" s="219">
        <v>-67</v>
      </c>
      <c r="AL57" s="600">
        <v>-40</v>
      </c>
      <c r="AM57" s="600">
        <f>SUM(N57:Q57)</f>
        <v>-48</v>
      </c>
      <c r="AN57" s="803">
        <f t="shared" si="15"/>
        <v>-50</v>
      </c>
      <c r="AO57" s="600">
        <f t="shared" ref="AO57:AO64" si="17">SUM(W57:Z57)</f>
        <v>-51</v>
      </c>
      <c r="AP57" s="600"/>
      <c r="AQ57" s="600">
        <f t="shared" si="16"/>
        <v>-126</v>
      </c>
    </row>
    <row r="58" spans="1:43" s="215" customFormat="1" ht="13.7" customHeight="1" x14ac:dyDescent="0.2">
      <c r="A58" s="105" t="s">
        <v>227</v>
      </c>
      <c r="B58" s="618" t="s">
        <v>112</v>
      </c>
      <c r="C58" s="606" t="s">
        <v>112</v>
      </c>
      <c r="D58" s="606" t="s">
        <v>112</v>
      </c>
      <c r="E58" s="640" t="s">
        <v>112</v>
      </c>
      <c r="F58" s="618" t="s">
        <v>112</v>
      </c>
      <c r="G58" s="605" t="s">
        <v>112</v>
      </c>
      <c r="H58" s="606" t="s">
        <v>112</v>
      </c>
      <c r="I58" s="640" t="s">
        <v>112</v>
      </c>
      <c r="J58" s="618" t="s">
        <v>112</v>
      </c>
      <c r="K58" s="606" t="s">
        <v>112</v>
      </c>
      <c r="L58" s="606" t="s">
        <v>112</v>
      </c>
      <c r="M58" s="640" t="s">
        <v>112</v>
      </c>
      <c r="N58" s="618" t="s">
        <v>112</v>
      </c>
      <c r="O58" s="606" t="s">
        <v>112</v>
      </c>
      <c r="P58" s="606" t="s">
        <v>112</v>
      </c>
      <c r="Q58" s="627">
        <v>-12</v>
      </c>
      <c r="R58" s="871">
        <v>0</v>
      </c>
      <c r="S58" s="116" t="s">
        <v>112</v>
      </c>
      <c r="T58" s="116" t="s">
        <v>112</v>
      </c>
      <c r="U58" s="816" t="s">
        <v>112</v>
      </c>
      <c r="V58" s="274"/>
      <c r="W58" s="865">
        <v>0</v>
      </c>
      <c r="X58" s="773" t="s">
        <v>112</v>
      </c>
      <c r="Y58" s="782" t="s">
        <v>112</v>
      </c>
      <c r="Z58" s="274" t="s">
        <v>112</v>
      </c>
      <c r="AA58" s="865" t="s">
        <v>112</v>
      </c>
      <c r="AB58" s="773" t="s">
        <v>112</v>
      </c>
      <c r="AC58" s="782" t="s">
        <v>112</v>
      </c>
      <c r="AD58" s="806">
        <v>0</v>
      </c>
      <c r="AE58" s="865" t="s">
        <v>112</v>
      </c>
      <c r="AF58" s="773"/>
      <c r="AG58" s="782"/>
      <c r="AH58" s="806"/>
      <c r="AI58" s="218"/>
      <c r="AJ58" s="607" t="s">
        <v>112</v>
      </c>
      <c r="AK58" s="602" t="s">
        <v>112</v>
      </c>
      <c r="AL58" s="602" t="s">
        <v>112</v>
      </c>
      <c r="AM58" s="600">
        <v>-12</v>
      </c>
      <c r="AN58" s="607">
        <f t="shared" si="15"/>
        <v>0</v>
      </c>
      <c r="AO58" s="602">
        <f t="shared" si="17"/>
        <v>0</v>
      </c>
      <c r="AP58" s="602"/>
      <c r="AQ58" s="602">
        <f t="shared" si="16"/>
        <v>0</v>
      </c>
    </row>
    <row r="59" spans="1:43" s="2" customFormat="1" x14ac:dyDescent="0.2">
      <c r="A59" s="105" t="s">
        <v>91</v>
      </c>
      <c r="B59" s="618" t="s">
        <v>112</v>
      </c>
      <c r="C59" s="606" t="s">
        <v>112</v>
      </c>
      <c r="D59" s="626">
        <v>450</v>
      </c>
      <c r="E59" s="596">
        <v>-2</v>
      </c>
      <c r="F59" s="618" t="s">
        <v>112</v>
      </c>
      <c r="G59" s="605" t="s">
        <v>112</v>
      </c>
      <c r="H59" s="605" t="s">
        <v>112</v>
      </c>
      <c r="I59" s="640" t="s">
        <v>112</v>
      </c>
      <c r="J59" s="612" t="s">
        <v>112</v>
      </c>
      <c r="K59" s="642" t="s">
        <v>112</v>
      </c>
      <c r="L59" s="606" t="s">
        <v>112</v>
      </c>
      <c r="M59" s="604" t="s">
        <v>112</v>
      </c>
      <c r="N59" s="555" t="s">
        <v>112</v>
      </c>
      <c r="O59" s="606" t="s">
        <v>112</v>
      </c>
      <c r="P59" s="606" t="s">
        <v>112</v>
      </c>
      <c r="Q59" s="604" t="s">
        <v>112</v>
      </c>
      <c r="R59" s="871">
        <v>0</v>
      </c>
      <c r="S59" s="116" t="s">
        <v>112</v>
      </c>
      <c r="T59" s="116" t="s">
        <v>112</v>
      </c>
      <c r="U59" s="816" t="s">
        <v>112</v>
      </c>
      <c r="V59" s="274"/>
      <c r="W59" s="865">
        <v>0</v>
      </c>
      <c r="X59" s="773" t="s">
        <v>112</v>
      </c>
      <c r="Y59" s="782" t="s">
        <v>112</v>
      </c>
      <c r="Z59" s="274" t="s">
        <v>112</v>
      </c>
      <c r="AA59" s="865" t="s">
        <v>112</v>
      </c>
      <c r="AB59" s="773" t="s">
        <v>112</v>
      </c>
      <c r="AC59" s="782" t="s">
        <v>112</v>
      </c>
      <c r="AD59" s="274" t="s">
        <v>112</v>
      </c>
      <c r="AE59" s="865" t="s">
        <v>112</v>
      </c>
      <c r="AF59" s="773"/>
      <c r="AG59" s="782"/>
      <c r="AH59" s="274"/>
      <c r="AI59" s="74"/>
      <c r="AJ59" s="72">
        <v>448</v>
      </c>
      <c r="AK59" s="602" t="s">
        <v>112</v>
      </c>
      <c r="AL59" s="602" t="s">
        <v>112</v>
      </c>
      <c r="AM59" s="602" t="s">
        <v>112</v>
      </c>
      <c r="AN59" s="607">
        <f t="shared" si="15"/>
        <v>0</v>
      </c>
      <c r="AO59" s="602">
        <f t="shared" si="17"/>
        <v>0</v>
      </c>
      <c r="AP59" s="602"/>
      <c r="AQ59" s="602">
        <f t="shared" si="16"/>
        <v>0</v>
      </c>
    </row>
    <row r="60" spans="1:43" s="2" customFormat="1" x14ac:dyDescent="0.2">
      <c r="A60" s="105" t="s">
        <v>128</v>
      </c>
      <c r="B60" s="618" t="s">
        <v>112</v>
      </c>
      <c r="C60" s="606" t="s">
        <v>112</v>
      </c>
      <c r="D60" s="606" t="s">
        <v>112</v>
      </c>
      <c r="E60" s="640" t="s">
        <v>112</v>
      </c>
      <c r="F60" s="618" t="s">
        <v>112</v>
      </c>
      <c r="G60" s="626">
        <v>9</v>
      </c>
      <c r="H60" s="606" t="s">
        <v>112</v>
      </c>
      <c r="I60" s="627">
        <v>1</v>
      </c>
      <c r="J60" s="249">
        <v>2</v>
      </c>
      <c r="K60" s="642" t="s">
        <v>112</v>
      </c>
      <c r="L60" s="206">
        <v>6</v>
      </c>
      <c r="M60" s="627">
        <v>6</v>
      </c>
      <c r="N60" s="249">
        <v>40</v>
      </c>
      <c r="O60" s="206">
        <v>10</v>
      </c>
      <c r="P60" s="206">
        <v>29</v>
      </c>
      <c r="Q60" s="627">
        <v>98</v>
      </c>
      <c r="R60" s="249">
        <v>40</v>
      </c>
      <c r="S60" s="473">
        <v>32</v>
      </c>
      <c r="T60" s="116">
        <v>25</v>
      </c>
      <c r="U60" s="816">
        <v>48</v>
      </c>
      <c r="V60" s="65"/>
      <c r="W60" s="835">
        <v>16</v>
      </c>
      <c r="X60" s="773">
        <v>9</v>
      </c>
      <c r="Y60" s="116">
        <v>8</v>
      </c>
      <c r="Z60" s="274">
        <v>18</v>
      </c>
      <c r="AA60" s="835">
        <v>45</v>
      </c>
      <c r="AB60" s="773">
        <v>27</v>
      </c>
      <c r="AC60" s="116">
        <v>18</v>
      </c>
      <c r="AD60" s="274">
        <v>25</v>
      </c>
      <c r="AE60" s="835">
        <v>36</v>
      </c>
      <c r="AF60" s="773"/>
      <c r="AG60" s="116"/>
      <c r="AH60" s="274"/>
      <c r="AI60" s="74"/>
      <c r="AJ60" s="607" t="s">
        <v>112</v>
      </c>
      <c r="AK60" s="65">
        <v>10</v>
      </c>
      <c r="AL60" s="65">
        <v>14</v>
      </c>
      <c r="AM60" s="65">
        <f>SUM(N60:Q60)</f>
        <v>177</v>
      </c>
      <c r="AN60" s="801">
        <f t="shared" si="15"/>
        <v>145</v>
      </c>
      <c r="AO60" s="65">
        <f t="shared" si="17"/>
        <v>51</v>
      </c>
      <c r="AP60" s="65"/>
      <c r="AQ60" s="65">
        <f t="shared" si="16"/>
        <v>115</v>
      </c>
    </row>
    <row r="61" spans="1:43" s="2" customFormat="1" x14ac:dyDescent="0.2">
      <c r="A61" s="21" t="s">
        <v>136</v>
      </c>
      <c r="B61" s="618" t="s">
        <v>112</v>
      </c>
      <c r="C61" s="606" t="s">
        <v>112</v>
      </c>
      <c r="D61" s="606" t="s">
        <v>112</v>
      </c>
      <c r="E61" s="640" t="s">
        <v>112</v>
      </c>
      <c r="F61" s="618" t="s">
        <v>112</v>
      </c>
      <c r="G61" s="605" t="s">
        <v>112</v>
      </c>
      <c r="H61" s="629">
        <v>-57</v>
      </c>
      <c r="I61" s="640" t="s">
        <v>112</v>
      </c>
      <c r="J61" s="612" t="s">
        <v>112</v>
      </c>
      <c r="K61" s="208">
        <v>-37</v>
      </c>
      <c r="L61" s="206">
        <v>-3</v>
      </c>
      <c r="M61" s="604" t="s">
        <v>112</v>
      </c>
      <c r="N61" s="249">
        <v>-35</v>
      </c>
      <c r="O61" s="206">
        <v>-48</v>
      </c>
      <c r="P61" s="206">
        <v>-159</v>
      </c>
      <c r="Q61" s="627">
        <v>-163</v>
      </c>
      <c r="R61" s="249">
        <v>-458</v>
      </c>
      <c r="S61" s="473">
        <v>-223</v>
      </c>
      <c r="T61" s="116">
        <v>-574</v>
      </c>
      <c r="U61" s="816">
        <v>-180</v>
      </c>
      <c r="V61" s="65"/>
      <c r="W61" s="835">
        <v>-4</v>
      </c>
      <c r="X61" s="773">
        <v>-162</v>
      </c>
      <c r="Y61" s="116">
        <v>-158</v>
      </c>
      <c r="Z61" s="274">
        <v>-151</v>
      </c>
      <c r="AA61" s="835">
        <v>-266</v>
      </c>
      <c r="AB61" s="773">
        <v>-397</v>
      </c>
      <c r="AC61" s="116">
        <v>-555</v>
      </c>
      <c r="AD61" s="274">
        <v>-62</v>
      </c>
      <c r="AE61" s="835">
        <v>-26</v>
      </c>
      <c r="AF61" s="773"/>
      <c r="AG61" s="116"/>
      <c r="AH61" s="274"/>
      <c r="AI61" s="74"/>
      <c r="AJ61" s="607" t="s">
        <v>112</v>
      </c>
      <c r="AK61" s="220">
        <v>-57</v>
      </c>
      <c r="AL61" s="220">
        <v>-40</v>
      </c>
      <c r="AM61" s="220">
        <f>SUM(N61:Q61)</f>
        <v>-405</v>
      </c>
      <c r="AN61" s="735">
        <f t="shared" si="15"/>
        <v>-1435</v>
      </c>
      <c r="AO61" s="220">
        <f t="shared" si="17"/>
        <v>-475</v>
      </c>
      <c r="AP61" s="220"/>
      <c r="AQ61" s="220">
        <f t="shared" si="16"/>
        <v>-1280</v>
      </c>
    </row>
    <row r="62" spans="1:43" s="2" customFormat="1" x14ac:dyDescent="0.2">
      <c r="A62" s="21" t="s">
        <v>248</v>
      </c>
      <c r="B62" s="618" t="s">
        <v>112</v>
      </c>
      <c r="C62" s="606" t="s">
        <v>112</v>
      </c>
      <c r="D62" s="606" t="s">
        <v>112</v>
      </c>
      <c r="E62" s="640" t="s">
        <v>112</v>
      </c>
      <c r="F62" s="618" t="s">
        <v>112</v>
      </c>
      <c r="G62" s="606" t="s">
        <v>112</v>
      </c>
      <c r="H62" s="606" t="s">
        <v>112</v>
      </c>
      <c r="I62" s="640" t="s">
        <v>112</v>
      </c>
      <c r="J62" s="618" t="s">
        <v>112</v>
      </c>
      <c r="K62" s="606" t="s">
        <v>112</v>
      </c>
      <c r="L62" s="606" t="s">
        <v>112</v>
      </c>
      <c r="M62" s="640" t="s">
        <v>112</v>
      </c>
      <c r="N62" s="618" t="s">
        <v>112</v>
      </c>
      <c r="O62" s="606" t="s">
        <v>112</v>
      </c>
      <c r="P62" s="606" t="s">
        <v>112</v>
      </c>
      <c r="Q62" s="640" t="s">
        <v>112</v>
      </c>
      <c r="R62" s="618" t="s">
        <v>112</v>
      </c>
      <c r="S62" s="606" t="s">
        <v>112</v>
      </c>
      <c r="T62" s="606" t="s">
        <v>112</v>
      </c>
      <c r="U62" s="812" t="s">
        <v>112</v>
      </c>
      <c r="V62" s="65"/>
      <c r="W62" s="835" t="s">
        <v>112</v>
      </c>
      <c r="X62" s="773">
        <v>-2</v>
      </c>
      <c r="Y62" s="116" t="s">
        <v>112</v>
      </c>
      <c r="Z62" s="274" t="s">
        <v>112</v>
      </c>
      <c r="AA62" s="835" t="s">
        <v>112</v>
      </c>
      <c r="AB62" s="773" t="s">
        <v>112</v>
      </c>
      <c r="AC62" s="782" t="s">
        <v>112</v>
      </c>
      <c r="AD62" s="806">
        <v>0</v>
      </c>
      <c r="AE62" s="835" t="s">
        <v>112</v>
      </c>
      <c r="AF62" s="773"/>
      <c r="AG62" s="782"/>
      <c r="AH62" s="806"/>
      <c r="AI62" s="74"/>
      <c r="AJ62" s="607" t="s">
        <v>112</v>
      </c>
      <c r="AK62" s="220" t="s">
        <v>112</v>
      </c>
      <c r="AL62" s="220" t="s">
        <v>112</v>
      </c>
      <c r="AM62" s="220" t="s">
        <v>112</v>
      </c>
      <c r="AN62" s="735" t="s">
        <v>112</v>
      </c>
      <c r="AO62" s="220">
        <f t="shared" si="17"/>
        <v>-2</v>
      </c>
      <c r="AP62" s="220"/>
      <c r="AQ62" s="896" t="s">
        <v>112</v>
      </c>
    </row>
    <row r="63" spans="1:43" s="94" customFormat="1" ht="13.7" customHeight="1" x14ac:dyDescent="0.2">
      <c r="A63" s="954" t="s">
        <v>300</v>
      </c>
      <c r="B63" s="955" t="s">
        <v>112</v>
      </c>
      <c r="C63" s="956" t="s">
        <v>112</v>
      </c>
      <c r="D63" s="956" t="s">
        <v>112</v>
      </c>
      <c r="E63" s="957" t="s">
        <v>112</v>
      </c>
      <c r="F63" s="955" t="s">
        <v>112</v>
      </c>
      <c r="G63" s="956" t="s">
        <v>112</v>
      </c>
      <c r="H63" s="956" t="s">
        <v>112</v>
      </c>
      <c r="I63" s="957" t="s">
        <v>112</v>
      </c>
      <c r="J63" s="644" t="s">
        <v>112</v>
      </c>
      <c r="K63" s="958" t="s">
        <v>112</v>
      </c>
      <c r="L63" s="958" t="s">
        <v>112</v>
      </c>
      <c r="M63" s="675" t="s">
        <v>112</v>
      </c>
      <c r="N63" s="959" t="s">
        <v>112</v>
      </c>
      <c r="O63" s="960" t="s">
        <v>112</v>
      </c>
      <c r="P63" s="431" t="s">
        <v>112</v>
      </c>
      <c r="Q63" s="592" t="s">
        <v>112</v>
      </c>
      <c r="R63" s="959" t="s">
        <v>112</v>
      </c>
      <c r="S63" s="960" t="s">
        <v>112</v>
      </c>
      <c r="T63" s="431" t="s">
        <v>112</v>
      </c>
      <c r="U63" s="961" t="s">
        <v>112</v>
      </c>
      <c r="V63" s="592"/>
      <c r="W63" s="959" t="s">
        <v>112</v>
      </c>
      <c r="X63" s="960" t="s">
        <v>112</v>
      </c>
      <c r="Y63" s="431" t="s">
        <v>112</v>
      </c>
      <c r="Z63" s="592" t="s">
        <v>112</v>
      </c>
      <c r="AA63" s="832">
        <v>3</v>
      </c>
      <c r="AB63" s="772">
        <v>1</v>
      </c>
      <c r="AC63" s="431">
        <v>1</v>
      </c>
      <c r="AD63" s="926">
        <v>0</v>
      </c>
      <c r="AE63" s="832" t="s">
        <v>112</v>
      </c>
      <c r="AF63" s="772"/>
      <c r="AG63" s="431"/>
      <c r="AH63" s="926"/>
      <c r="AJ63" s="607" t="s">
        <v>112</v>
      </c>
      <c r="AK63" s="602" t="s">
        <v>112</v>
      </c>
      <c r="AL63" s="602" t="s">
        <v>112</v>
      </c>
      <c r="AM63" s="602" t="s">
        <v>112</v>
      </c>
      <c r="AN63" s="602" t="s">
        <v>112</v>
      </c>
      <c r="AO63" s="602" t="s">
        <v>112</v>
      </c>
      <c r="AP63" s="599"/>
      <c r="AQ63" s="1099">
        <f t="shared" si="16"/>
        <v>5</v>
      </c>
    </row>
    <row r="64" spans="1:43" s="2" customFormat="1" x14ac:dyDescent="0.2">
      <c r="A64" s="40" t="s">
        <v>92</v>
      </c>
      <c r="B64" s="631">
        <v>-11</v>
      </c>
      <c r="C64" s="632">
        <v>-3</v>
      </c>
      <c r="D64" s="632">
        <v>-48</v>
      </c>
      <c r="E64" s="633">
        <v>-95</v>
      </c>
      <c r="F64" s="631">
        <v>8</v>
      </c>
      <c r="G64" s="632">
        <v>-39</v>
      </c>
      <c r="H64" s="632">
        <v>-883</v>
      </c>
      <c r="I64" s="633">
        <v>-12</v>
      </c>
      <c r="J64" s="250">
        <v>-28</v>
      </c>
      <c r="K64" s="209">
        <v>-79</v>
      </c>
      <c r="L64" s="632">
        <v>-258</v>
      </c>
      <c r="M64" s="595">
        <v>-209</v>
      </c>
      <c r="N64" s="250">
        <v>-90</v>
      </c>
      <c r="O64" s="632">
        <v>-131</v>
      </c>
      <c r="P64" s="632">
        <v>134</v>
      </c>
      <c r="Q64" s="595">
        <v>-511</v>
      </c>
      <c r="R64" s="250">
        <v>-162</v>
      </c>
      <c r="S64" s="683">
        <v>-194</v>
      </c>
      <c r="T64" s="165">
        <v>-371</v>
      </c>
      <c r="U64" s="819">
        <v>173</v>
      </c>
      <c r="V64" s="595"/>
      <c r="W64" s="838">
        <v>1</v>
      </c>
      <c r="X64" s="765">
        <v>828</v>
      </c>
      <c r="Y64" s="165">
        <v>-208</v>
      </c>
      <c r="Z64" s="277">
        <v>-1070</v>
      </c>
      <c r="AA64" s="838">
        <v>-441</v>
      </c>
      <c r="AB64" s="765">
        <v>-514</v>
      </c>
      <c r="AC64" s="165">
        <v>-191</v>
      </c>
      <c r="AD64" s="1098">
        <v>-246</v>
      </c>
      <c r="AE64" s="838">
        <v>-2722</v>
      </c>
      <c r="AF64" s="765"/>
      <c r="AG64" s="165"/>
      <c r="AH64" s="1098"/>
      <c r="AI64" s="74"/>
      <c r="AJ64" s="544">
        <v>-157</v>
      </c>
      <c r="AK64" s="120">
        <v>-926</v>
      </c>
      <c r="AL64" s="120">
        <v>-574</v>
      </c>
      <c r="AM64" s="120">
        <f>SUM(N64:Q64)</f>
        <v>-598</v>
      </c>
      <c r="AN64" s="544">
        <f t="shared" si="15"/>
        <v>-554</v>
      </c>
      <c r="AO64" s="120">
        <f t="shared" si="17"/>
        <v>-449</v>
      </c>
      <c r="AP64" s="120"/>
      <c r="AQ64" s="1100">
        <f t="shared" si="16"/>
        <v>-1392</v>
      </c>
    </row>
    <row r="65" spans="1:43" s="2" customFormat="1" ht="10.15" customHeight="1" x14ac:dyDescent="0.2">
      <c r="A65" s="21"/>
      <c r="B65" s="628"/>
      <c r="C65" s="629"/>
      <c r="D65" s="629"/>
      <c r="E65" s="630"/>
      <c r="F65" s="248"/>
      <c r="G65" s="207"/>
      <c r="H65" s="629"/>
      <c r="I65" s="591"/>
      <c r="J65" s="248"/>
      <c r="K65" s="207"/>
      <c r="L65" s="629"/>
      <c r="M65" s="591"/>
      <c r="N65" s="246"/>
      <c r="O65" s="57"/>
      <c r="P65" s="57"/>
      <c r="Q65" s="591"/>
      <c r="R65" s="246"/>
      <c r="S65" s="57"/>
      <c r="T65" s="57"/>
      <c r="U65" s="811"/>
      <c r="V65" s="591"/>
      <c r="W65" s="830"/>
      <c r="X65" s="264"/>
      <c r="Y65" s="57"/>
      <c r="Z65" s="260"/>
      <c r="AA65" s="830"/>
      <c r="AB65" s="264"/>
      <c r="AC65" s="57"/>
      <c r="AD65" s="260"/>
      <c r="AE65" s="830"/>
      <c r="AF65" s="264"/>
      <c r="AG65" s="57"/>
      <c r="AH65" s="260"/>
      <c r="AJ65" s="55"/>
      <c r="AK65" s="66"/>
      <c r="AL65" s="71"/>
      <c r="AM65" s="71"/>
      <c r="AN65" s="72"/>
      <c r="AO65" s="71"/>
      <c r="AP65" s="71"/>
      <c r="AQ65" s="71"/>
    </row>
    <row r="66" spans="1:43" s="2" customFormat="1" x14ac:dyDescent="0.2">
      <c r="A66" s="40" t="s">
        <v>93</v>
      </c>
      <c r="B66" s="631">
        <v>-121</v>
      </c>
      <c r="C66" s="632">
        <v>24</v>
      </c>
      <c r="D66" s="632">
        <v>61</v>
      </c>
      <c r="E66" s="633">
        <v>-29</v>
      </c>
      <c r="F66" s="250">
        <v>-49</v>
      </c>
      <c r="G66" s="209">
        <v>-29</v>
      </c>
      <c r="H66" s="632">
        <v>-796</v>
      </c>
      <c r="I66" s="595">
        <v>-79</v>
      </c>
      <c r="J66" s="250">
        <v>24</v>
      </c>
      <c r="K66" s="209">
        <v>108</v>
      </c>
      <c r="L66" s="632">
        <v>-137</v>
      </c>
      <c r="M66" s="595">
        <v>-90</v>
      </c>
      <c r="N66" s="250">
        <v>-14</v>
      </c>
      <c r="O66" s="632">
        <v>-27</v>
      </c>
      <c r="P66" s="632">
        <v>366</v>
      </c>
      <c r="Q66" s="595">
        <v>-272</v>
      </c>
      <c r="R66" s="250">
        <v>55</v>
      </c>
      <c r="S66" s="165">
        <v>-61</v>
      </c>
      <c r="T66" s="165">
        <v>-64</v>
      </c>
      <c r="U66" s="819">
        <v>597</v>
      </c>
      <c r="V66" s="595"/>
      <c r="W66" s="838">
        <v>186</v>
      </c>
      <c r="X66" s="765">
        <v>1085</v>
      </c>
      <c r="Y66" s="165">
        <v>56</v>
      </c>
      <c r="Z66" s="277">
        <v>-876</v>
      </c>
      <c r="AA66" s="838">
        <v>-133</v>
      </c>
      <c r="AB66" s="765">
        <v>-139</v>
      </c>
      <c r="AC66" s="165">
        <v>222</v>
      </c>
      <c r="AD66" s="277">
        <v>334</v>
      </c>
      <c r="AE66" s="838">
        <v>332</v>
      </c>
      <c r="AF66" s="765"/>
      <c r="AG66" s="165"/>
      <c r="AH66" s="277"/>
      <c r="AI66" s="74"/>
      <c r="AJ66" s="544">
        <v>-65</v>
      </c>
      <c r="AK66" s="120">
        <v>-953</v>
      </c>
      <c r="AL66" s="120">
        <v>-95</v>
      </c>
      <c r="AM66" s="120">
        <f>SUM(N66:Q66)</f>
        <v>53</v>
      </c>
      <c r="AN66" s="544">
        <f>SUM(R66:U66)</f>
        <v>527</v>
      </c>
      <c r="AO66" s="120">
        <f>SUM(W66:Z66)</f>
        <v>451</v>
      </c>
      <c r="AP66" s="120"/>
      <c r="AQ66" s="120">
        <f>SUM(AA66:AD66)</f>
        <v>284</v>
      </c>
    </row>
    <row r="67" spans="1:43" s="2" customFormat="1" ht="13.7" customHeight="1" x14ac:dyDescent="0.2">
      <c r="A67" s="22" t="s">
        <v>94</v>
      </c>
      <c r="B67" s="628"/>
      <c r="C67" s="629"/>
      <c r="D67" s="629"/>
      <c r="E67" s="630"/>
      <c r="F67" s="248"/>
      <c r="G67" s="207"/>
      <c r="H67" s="629"/>
      <c r="I67" s="591"/>
      <c r="J67" s="248"/>
      <c r="K67" s="207"/>
      <c r="L67" s="629"/>
      <c r="M67" s="591"/>
      <c r="N67" s="246"/>
      <c r="O67" s="57"/>
      <c r="P67" s="57"/>
      <c r="Q67" s="591"/>
      <c r="R67" s="246"/>
      <c r="S67" s="57"/>
      <c r="T67" s="57"/>
      <c r="U67" s="811"/>
      <c r="V67" s="591"/>
      <c r="W67" s="830"/>
      <c r="X67" s="264"/>
      <c r="Y67" s="57"/>
      <c r="Z67" s="260"/>
      <c r="AA67" s="830"/>
      <c r="AB67" s="264"/>
      <c r="AC67" s="57"/>
      <c r="AD67" s="260"/>
      <c r="AE67" s="830"/>
      <c r="AF67" s="264"/>
      <c r="AG67" s="57"/>
      <c r="AH67" s="260"/>
      <c r="AJ67" s="55"/>
      <c r="AK67" s="66"/>
      <c r="AL67" s="71"/>
      <c r="AM67" s="71"/>
      <c r="AN67" s="72"/>
      <c r="AO67" s="71"/>
      <c r="AP67" s="71"/>
      <c r="AQ67" s="71"/>
    </row>
    <row r="68" spans="1:43" s="2" customFormat="1" x14ac:dyDescent="0.2">
      <c r="A68" s="21" t="s">
        <v>77</v>
      </c>
      <c r="B68" s="625">
        <v>2</v>
      </c>
      <c r="C68" s="626">
        <v>6</v>
      </c>
      <c r="D68" s="626">
        <v>7</v>
      </c>
      <c r="E68" s="627">
        <v>-5</v>
      </c>
      <c r="F68" s="248">
        <v>16</v>
      </c>
      <c r="G68" s="207">
        <v>4</v>
      </c>
      <c r="H68" s="606" t="s">
        <v>112</v>
      </c>
      <c r="I68" s="604" t="s">
        <v>112</v>
      </c>
      <c r="J68" s="617" t="s">
        <v>112</v>
      </c>
      <c r="K68" s="634" t="s">
        <v>112</v>
      </c>
      <c r="L68" s="606" t="s">
        <v>112</v>
      </c>
      <c r="M68" s="604" t="s">
        <v>112</v>
      </c>
      <c r="N68" s="552">
        <v>0</v>
      </c>
      <c r="O68" s="606" t="s">
        <v>112</v>
      </c>
      <c r="P68" s="606" t="s">
        <v>112</v>
      </c>
      <c r="Q68" s="604" t="s">
        <v>112</v>
      </c>
      <c r="R68" s="552">
        <v>0</v>
      </c>
      <c r="S68" s="116" t="s">
        <v>112</v>
      </c>
      <c r="T68" s="116" t="s">
        <v>112</v>
      </c>
      <c r="U68" s="642" t="s">
        <v>112</v>
      </c>
      <c r="V68" s="65"/>
      <c r="W68" s="552">
        <v>0</v>
      </c>
      <c r="X68" s="776" t="s">
        <v>112</v>
      </c>
      <c r="Y68" s="776" t="s">
        <v>112</v>
      </c>
      <c r="Z68" s="896" t="s">
        <v>112</v>
      </c>
      <c r="AA68" s="552" t="s">
        <v>112</v>
      </c>
      <c r="AB68" s="776" t="s">
        <v>112</v>
      </c>
      <c r="AC68" s="776" t="s">
        <v>112</v>
      </c>
      <c r="AD68" s="896" t="s">
        <v>112</v>
      </c>
      <c r="AE68" s="552" t="s">
        <v>112</v>
      </c>
      <c r="AF68" s="776"/>
      <c r="AG68" s="776"/>
      <c r="AH68" s="896"/>
      <c r="AI68" s="74"/>
      <c r="AJ68" s="72">
        <v>10</v>
      </c>
      <c r="AK68" s="71">
        <v>20</v>
      </c>
      <c r="AL68" s="602" t="s">
        <v>112</v>
      </c>
      <c r="AM68" s="602" t="s">
        <v>112</v>
      </c>
      <c r="AN68" s="607">
        <f t="shared" ref="AN68:AN72" si="18">SUM(R68:U68)</f>
        <v>0</v>
      </c>
      <c r="AO68" s="602">
        <f>SUM(W68:Z68)</f>
        <v>0</v>
      </c>
      <c r="AP68" s="602"/>
      <c r="AQ68" s="602">
        <f t="shared" ref="AQ68:AQ72" si="19">SUM(AA68:AD68)</f>
        <v>0</v>
      </c>
    </row>
    <row r="69" spans="1:43" s="2" customFormat="1" x14ac:dyDescent="0.2">
      <c r="A69" s="21" t="s">
        <v>95</v>
      </c>
      <c r="B69" s="625">
        <v>-2</v>
      </c>
      <c r="C69" s="626">
        <v>-5</v>
      </c>
      <c r="D69" s="626">
        <v>-8</v>
      </c>
      <c r="E69" s="627">
        <v>-2</v>
      </c>
      <c r="F69" s="248">
        <v>-10</v>
      </c>
      <c r="G69" s="207">
        <v>-10</v>
      </c>
      <c r="H69" s="562">
        <v>842</v>
      </c>
      <c r="I69" s="65">
        <v>-31</v>
      </c>
      <c r="J69" s="617" t="s">
        <v>112</v>
      </c>
      <c r="K69" s="425">
        <v>-45</v>
      </c>
      <c r="L69" s="606" t="s">
        <v>112</v>
      </c>
      <c r="M69" s="604" t="s">
        <v>112</v>
      </c>
      <c r="N69" s="552">
        <v>0</v>
      </c>
      <c r="O69" s="606" t="s">
        <v>112</v>
      </c>
      <c r="P69" s="606" t="s">
        <v>112</v>
      </c>
      <c r="Q69" s="604" t="s">
        <v>112</v>
      </c>
      <c r="R69" s="552">
        <v>0</v>
      </c>
      <c r="S69" s="116" t="s">
        <v>112</v>
      </c>
      <c r="T69" s="116" t="s">
        <v>112</v>
      </c>
      <c r="U69" s="642" t="s">
        <v>112</v>
      </c>
      <c r="V69" s="274"/>
      <c r="W69" s="552">
        <v>0</v>
      </c>
      <c r="X69" s="776" t="s">
        <v>112</v>
      </c>
      <c r="Y69" s="776" t="s">
        <v>112</v>
      </c>
      <c r="Z69" s="896" t="s">
        <v>112</v>
      </c>
      <c r="AA69" s="552" t="s">
        <v>112</v>
      </c>
      <c r="AB69" s="776" t="s">
        <v>112</v>
      </c>
      <c r="AC69" s="776" t="s">
        <v>112</v>
      </c>
      <c r="AD69" s="896" t="s">
        <v>112</v>
      </c>
      <c r="AE69" s="552" t="s">
        <v>112</v>
      </c>
      <c r="AF69" s="776"/>
      <c r="AG69" s="776"/>
      <c r="AH69" s="896"/>
      <c r="AI69" s="74"/>
      <c r="AJ69" s="72">
        <v>-17</v>
      </c>
      <c r="AK69" s="71">
        <v>791</v>
      </c>
      <c r="AL69" s="71">
        <v>-45</v>
      </c>
      <c r="AM69" s="602" t="s">
        <v>112</v>
      </c>
      <c r="AN69" s="607">
        <f t="shared" si="18"/>
        <v>0</v>
      </c>
      <c r="AO69" s="602">
        <f>SUM(W69:Z69)</f>
        <v>0</v>
      </c>
      <c r="AP69" s="602"/>
      <c r="AQ69" s="602">
        <f t="shared" si="19"/>
        <v>0</v>
      </c>
    </row>
    <row r="70" spans="1:43" s="2" customFormat="1" x14ac:dyDescent="0.2">
      <c r="A70" s="21" t="s">
        <v>92</v>
      </c>
      <c r="B70" s="618" t="s">
        <v>112</v>
      </c>
      <c r="C70" s="606" t="s">
        <v>112</v>
      </c>
      <c r="D70" s="606" t="s">
        <v>112</v>
      </c>
      <c r="E70" s="627">
        <v>2</v>
      </c>
      <c r="F70" s="613" t="s">
        <v>112</v>
      </c>
      <c r="G70" s="210">
        <v>-2</v>
      </c>
      <c r="H70" s="606" t="s">
        <v>112</v>
      </c>
      <c r="I70" s="604" t="s">
        <v>112</v>
      </c>
      <c r="J70" s="613" t="s">
        <v>112</v>
      </c>
      <c r="K70" s="647" t="s">
        <v>112</v>
      </c>
      <c r="L70" s="606" t="s">
        <v>112</v>
      </c>
      <c r="M70" s="604" t="s">
        <v>112</v>
      </c>
      <c r="N70" s="556">
        <v>0</v>
      </c>
      <c r="O70" s="606" t="s">
        <v>112</v>
      </c>
      <c r="P70" s="606" t="s">
        <v>112</v>
      </c>
      <c r="Q70" s="604" t="s">
        <v>112</v>
      </c>
      <c r="R70" s="556">
        <v>0</v>
      </c>
      <c r="S70" s="116" t="s">
        <v>112</v>
      </c>
      <c r="T70" s="116" t="s">
        <v>112</v>
      </c>
      <c r="U70" s="642" t="s">
        <v>112</v>
      </c>
      <c r="V70" s="65"/>
      <c r="W70" s="556">
        <v>0</v>
      </c>
      <c r="X70" s="776" t="s">
        <v>112</v>
      </c>
      <c r="Y70" s="776" t="s">
        <v>112</v>
      </c>
      <c r="Z70" s="896" t="s">
        <v>112</v>
      </c>
      <c r="AA70" s="556" t="s">
        <v>112</v>
      </c>
      <c r="AB70" s="776" t="s">
        <v>112</v>
      </c>
      <c r="AC70" s="776" t="s">
        <v>112</v>
      </c>
      <c r="AD70" s="896" t="s">
        <v>112</v>
      </c>
      <c r="AE70" s="556" t="s">
        <v>112</v>
      </c>
      <c r="AF70" s="776"/>
      <c r="AG70" s="776"/>
      <c r="AH70" s="896"/>
      <c r="AI70" s="74"/>
      <c r="AJ70" s="72">
        <v>2</v>
      </c>
      <c r="AK70" s="71">
        <v>-2</v>
      </c>
      <c r="AL70" s="602" t="s">
        <v>112</v>
      </c>
      <c r="AM70" s="602" t="s">
        <v>112</v>
      </c>
      <c r="AN70" s="607">
        <f t="shared" si="18"/>
        <v>0</v>
      </c>
      <c r="AO70" s="602">
        <f>SUM(W70:Z70)</f>
        <v>0</v>
      </c>
      <c r="AP70" s="602"/>
      <c r="AQ70" s="602">
        <f t="shared" si="19"/>
        <v>0</v>
      </c>
    </row>
    <row r="71" spans="1:43" s="2" customFormat="1" x14ac:dyDescent="0.2">
      <c r="A71" s="40" t="s">
        <v>96</v>
      </c>
      <c r="B71" s="635" t="s">
        <v>112</v>
      </c>
      <c r="C71" s="632">
        <v>1</v>
      </c>
      <c r="D71" s="632">
        <v>-1</v>
      </c>
      <c r="E71" s="633">
        <v>-5</v>
      </c>
      <c r="F71" s="250">
        <v>6</v>
      </c>
      <c r="G71" s="209">
        <v>-8</v>
      </c>
      <c r="H71" s="632">
        <v>842</v>
      </c>
      <c r="I71" s="595">
        <v>-31</v>
      </c>
      <c r="J71" s="672" t="s">
        <v>112</v>
      </c>
      <c r="K71" s="426">
        <v>-45</v>
      </c>
      <c r="L71" s="673" t="s">
        <v>112</v>
      </c>
      <c r="M71" s="674" t="s">
        <v>112</v>
      </c>
      <c r="N71" s="558">
        <v>0</v>
      </c>
      <c r="O71" s="673" t="s">
        <v>112</v>
      </c>
      <c r="P71" s="673" t="s">
        <v>112</v>
      </c>
      <c r="Q71" s="674" t="s">
        <v>112</v>
      </c>
      <c r="R71" s="558">
        <v>0</v>
      </c>
      <c r="S71" s="165" t="s">
        <v>112</v>
      </c>
      <c r="T71" s="165" t="s">
        <v>112</v>
      </c>
      <c r="U71" s="823" t="s">
        <v>112</v>
      </c>
      <c r="V71" s="277"/>
      <c r="W71" s="558">
        <v>0</v>
      </c>
      <c r="X71" s="784" t="s">
        <v>112</v>
      </c>
      <c r="Y71" s="784" t="s">
        <v>112</v>
      </c>
      <c r="Z71" s="897" t="s">
        <v>112</v>
      </c>
      <c r="AA71" s="558" t="s">
        <v>112</v>
      </c>
      <c r="AB71" s="784" t="s">
        <v>112</v>
      </c>
      <c r="AC71" s="784" t="s">
        <v>112</v>
      </c>
      <c r="AD71" s="897" t="s">
        <v>112</v>
      </c>
      <c r="AE71" s="558" t="s">
        <v>112</v>
      </c>
      <c r="AF71" s="784"/>
      <c r="AG71" s="784"/>
      <c r="AH71" s="897"/>
      <c r="AI71" s="74"/>
      <c r="AJ71" s="544">
        <v>-5</v>
      </c>
      <c r="AK71" s="120">
        <v>809</v>
      </c>
      <c r="AL71" s="120">
        <v>-45</v>
      </c>
      <c r="AM71" s="603" t="s">
        <v>112</v>
      </c>
      <c r="AN71" s="804">
        <f t="shared" si="18"/>
        <v>0</v>
      </c>
      <c r="AO71" s="603">
        <f>SUM(W71:Z71)</f>
        <v>0</v>
      </c>
      <c r="AP71" s="603"/>
      <c r="AQ71" s="603">
        <f t="shared" si="19"/>
        <v>0</v>
      </c>
    </row>
    <row r="72" spans="1:43" s="2" customFormat="1" x14ac:dyDescent="0.2">
      <c r="A72" s="40" t="s">
        <v>97</v>
      </c>
      <c r="B72" s="631">
        <v>-121</v>
      </c>
      <c r="C72" s="632">
        <v>25</v>
      </c>
      <c r="D72" s="632">
        <v>60</v>
      </c>
      <c r="E72" s="633">
        <v>-34</v>
      </c>
      <c r="F72" s="250">
        <v>-43</v>
      </c>
      <c r="G72" s="209">
        <v>-37</v>
      </c>
      <c r="H72" s="632">
        <v>46</v>
      </c>
      <c r="I72" s="595">
        <v>-110</v>
      </c>
      <c r="J72" s="250">
        <v>24</v>
      </c>
      <c r="K72" s="209">
        <v>63</v>
      </c>
      <c r="L72" s="632">
        <v>-137</v>
      </c>
      <c r="M72" s="595">
        <v>-90</v>
      </c>
      <c r="N72" s="250">
        <v>-14</v>
      </c>
      <c r="O72" s="632">
        <v>-27</v>
      </c>
      <c r="P72" s="632">
        <v>366</v>
      </c>
      <c r="Q72" s="595">
        <v>-272</v>
      </c>
      <c r="R72" s="250">
        <v>55</v>
      </c>
      <c r="S72" s="165">
        <v>-61</v>
      </c>
      <c r="T72" s="165">
        <v>-64</v>
      </c>
      <c r="U72" s="819">
        <v>597</v>
      </c>
      <c r="V72" s="595"/>
      <c r="W72" s="838">
        <v>186</v>
      </c>
      <c r="X72" s="765">
        <v>1085</v>
      </c>
      <c r="Y72" s="165">
        <v>56</v>
      </c>
      <c r="Z72" s="277">
        <v>-876</v>
      </c>
      <c r="AA72" s="838">
        <v>-133</v>
      </c>
      <c r="AB72" s="765">
        <v>-139</v>
      </c>
      <c r="AC72" s="165">
        <v>222</v>
      </c>
      <c r="AD72" s="277">
        <v>334</v>
      </c>
      <c r="AE72" s="838">
        <v>332</v>
      </c>
      <c r="AF72" s="765"/>
      <c r="AG72" s="165"/>
      <c r="AH72" s="277"/>
      <c r="AI72" s="74"/>
      <c r="AJ72" s="544">
        <v>-70</v>
      </c>
      <c r="AK72" s="120">
        <v>-144</v>
      </c>
      <c r="AL72" s="120">
        <v>-140</v>
      </c>
      <c r="AM72" s="120">
        <f>SUM(N72:Q72)</f>
        <v>53</v>
      </c>
      <c r="AN72" s="544">
        <f t="shared" si="18"/>
        <v>527</v>
      </c>
      <c r="AO72" s="120">
        <f>SUM(W72:Z72)</f>
        <v>451</v>
      </c>
      <c r="AP72" s="120"/>
      <c r="AQ72" s="120">
        <f t="shared" si="19"/>
        <v>284</v>
      </c>
    </row>
    <row r="73" spans="1:43" s="2" customFormat="1" ht="10.15" customHeight="1" x14ac:dyDescent="0.2">
      <c r="A73" s="22"/>
      <c r="B73" s="625"/>
      <c r="C73" s="626"/>
      <c r="D73" s="626"/>
      <c r="E73" s="627"/>
      <c r="F73" s="248"/>
      <c r="G73" s="207"/>
      <c r="H73" s="626"/>
      <c r="I73" s="220"/>
      <c r="J73" s="248"/>
      <c r="K73" s="207"/>
      <c r="L73" s="626"/>
      <c r="M73" s="220"/>
      <c r="N73" s="248"/>
      <c r="O73" s="114"/>
      <c r="P73" s="114"/>
      <c r="Q73" s="220"/>
      <c r="R73" s="248"/>
      <c r="S73" s="114"/>
      <c r="T73" s="114"/>
      <c r="U73" s="820"/>
      <c r="V73" s="220"/>
      <c r="W73" s="839"/>
      <c r="X73" s="781"/>
      <c r="Y73" s="114"/>
      <c r="Z73" s="261"/>
      <c r="AA73" s="839"/>
      <c r="AB73" s="781"/>
      <c r="AC73" s="114"/>
      <c r="AD73" s="261"/>
      <c r="AE73" s="839"/>
      <c r="AF73" s="781"/>
      <c r="AG73" s="114"/>
      <c r="AH73" s="261"/>
      <c r="AI73" s="74"/>
      <c r="AJ73" s="72"/>
      <c r="AK73" s="71"/>
      <c r="AL73" s="71"/>
      <c r="AM73" s="71"/>
      <c r="AN73" s="72"/>
      <c r="AO73" s="71"/>
      <c r="AP73" s="71"/>
      <c r="AQ73" s="71"/>
    </row>
    <row r="74" spans="1:43" s="2" customFormat="1" x14ac:dyDescent="0.2">
      <c r="A74" s="21" t="s">
        <v>98</v>
      </c>
      <c r="B74" s="625">
        <v>-50</v>
      </c>
      <c r="C74" s="626">
        <v>-53</v>
      </c>
      <c r="D74" s="626">
        <v>60</v>
      </c>
      <c r="E74" s="627">
        <v>-20</v>
      </c>
      <c r="F74" s="248">
        <v>30</v>
      </c>
      <c r="G74" s="207">
        <v>9</v>
      </c>
      <c r="H74" s="626">
        <v>-48</v>
      </c>
      <c r="I74" s="220">
        <v>-12</v>
      </c>
      <c r="J74" s="248">
        <v>15</v>
      </c>
      <c r="K74" s="207">
        <v>-8</v>
      </c>
      <c r="L74" s="626">
        <v>2</v>
      </c>
      <c r="M74" s="220">
        <v>5</v>
      </c>
      <c r="N74" s="248">
        <v>-8</v>
      </c>
      <c r="O74" s="207">
        <v>1</v>
      </c>
      <c r="P74" s="206">
        <v>6</v>
      </c>
      <c r="Q74" s="627">
        <v>1</v>
      </c>
      <c r="R74" s="248">
        <v>-5</v>
      </c>
      <c r="S74" s="114">
        <v>2</v>
      </c>
      <c r="T74" s="114">
        <v>-3</v>
      </c>
      <c r="U74" s="820">
        <v>-6</v>
      </c>
      <c r="V74" s="220"/>
      <c r="W74" s="839">
        <v>-16</v>
      </c>
      <c r="X74" s="781">
        <v>-5</v>
      </c>
      <c r="Y74" s="114">
        <v>1</v>
      </c>
      <c r="Z74" s="261">
        <v>-2</v>
      </c>
      <c r="AA74" s="839">
        <v>7</v>
      </c>
      <c r="AB74" s="781">
        <v>-14</v>
      </c>
      <c r="AC74" s="114">
        <v>12</v>
      </c>
      <c r="AD74" s="261">
        <v>-9</v>
      </c>
      <c r="AE74" s="839">
        <v>13</v>
      </c>
      <c r="AF74" s="781"/>
      <c r="AG74" s="114"/>
      <c r="AH74" s="261"/>
      <c r="AI74" s="74"/>
      <c r="AJ74" s="72">
        <v>-63</v>
      </c>
      <c r="AK74" s="71">
        <v>-21</v>
      </c>
      <c r="AL74" s="71">
        <v>14</v>
      </c>
      <c r="AM74" s="602" t="s">
        <v>112</v>
      </c>
      <c r="AN74" s="607">
        <f>SUM(R74:U74)</f>
        <v>-12</v>
      </c>
      <c r="AO74" s="602">
        <f>SUM(W74:Z74)</f>
        <v>-22</v>
      </c>
      <c r="AP74" s="602"/>
      <c r="AQ74" s="602">
        <f>SUM(AA74:AD74)</f>
        <v>-4</v>
      </c>
    </row>
    <row r="75" spans="1:43" s="2" customFormat="1" ht="10.15" customHeight="1" x14ac:dyDescent="0.2">
      <c r="A75" s="21"/>
      <c r="B75" s="84"/>
      <c r="C75" s="57"/>
      <c r="D75" s="57"/>
      <c r="E75" s="86"/>
      <c r="F75" s="246"/>
      <c r="G75" s="206"/>
      <c r="H75" s="57"/>
      <c r="I75" s="260"/>
      <c r="J75" s="246"/>
      <c r="K75" s="206"/>
      <c r="L75" s="57"/>
      <c r="M75" s="260"/>
      <c r="N75" s="246"/>
      <c r="O75" s="57"/>
      <c r="P75" s="57"/>
      <c r="Q75" s="591"/>
      <c r="R75" s="246"/>
      <c r="S75" s="57"/>
      <c r="T75" s="57"/>
      <c r="U75" s="811"/>
      <c r="V75" s="591"/>
      <c r="W75" s="830"/>
      <c r="X75" s="264"/>
      <c r="Y75" s="57"/>
      <c r="Z75" s="260"/>
      <c r="AA75" s="830"/>
      <c r="AB75" s="264"/>
      <c r="AC75" s="57"/>
      <c r="AD75" s="260"/>
      <c r="AE75" s="830"/>
      <c r="AF75" s="264"/>
      <c r="AG75" s="57"/>
      <c r="AH75" s="260"/>
      <c r="AJ75" s="55"/>
      <c r="AK75" s="66"/>
      <c r="AL75" s="71"/>
      <c r="AM75" s="71"/>
      <c r="AN75" s="72"/>
      <c r="AO75" s="71"/>
      <c r="AP75" s="71"/>
      <c r="AQ75" s="71"/>
    </row>
    <row r="76" spans="1:43" s="2" customFormat="1" x14ac:dyDescent="0.2">
      <c r="A76" s="21" t="s">
        <v>99</v>
      </c>
      <c r="B76" s="625">
        <v>-171</v>
      </c>
      <c r="C76" s="626">
        <v>-28</v>
      </c>
      <c r="D76" s="626">
        <v>120</v>
      </c>
      <c r="E76" s="627">
        <v>-54</v>
      </c>
      <c r="F76" s="248">
        <v>-13</v>
      </c>
      <c r="G76" s="207">
        <v>-28</v>
      </c>
      <c r="H76" s="626">
        <v>-2</v>
      </c>
      <c r="I76" s="220">
        <v>-122</v>
      </c>
      <c r="J76" s="248">
        <v>39</v>
      </c>
      <c r="K76" s="207">
        <v>55</v>
      </c>
      <c r="L76" s="626">
        <v>-135</v>
      </c>
      <c r="M76" s="220">
        <v>-85</v>
      </c>
      <c r="N76" s="248">
        <v>-22</v>
      </c>
      <c r="O76" s="207">
        <v>-26</v>
      </c>
      <c r="P76" s="626">
        <v>372</v>
      </c>
      <c r="Q76" s="627">
        <v>-271</v>
      </c>
      <c r="R76" s="248">
        <v>50</v>
      </c>
      <c r="S76" s="114">
        <v>-59</v>
      </c>
      <c r="T76" s="114">
        <v>-67</v>
      </c>
      <c r="U76" s="820">
        <v>591</v>
      </c>
      <c r="V76" s="220"/>
      <c r="W76" s="839">
        <v>170</v>
      </c>
      <c r="X76" s="781">
        <v>1080</v>
      </c>
      <c r="Y76" s="114">
        <v>57</v>
      </c>
      <c r="Z76" s="261">
        <v>-878</v>
      </c>
      <c r="AA76" s="839">
        <v>-126</v>
      </c>
      <c r="AB76" s="781">
        <v>-153</v>
      </c>
      <c r="AC76" s="114">
        <v>234</v>
      </c>
      <c r="AD76" s="261">
        <v>325</v>
      </c>
      <c r="AE76" s="839">
        <v>344</v>
      </c>
      <c r="AF76" s="781"/>
      <c r="AG76" s="114"/>
      <c r="AH76" s="261"/>
      <c r="AI76" s="74"/>
      <c r="AJ76" s="72">
        <v>-133</v>
      </c>
      <c r="AK76" s="71">
        <v>-165</v>
      </c>
      <c r="AL76" s="71">
        <v>-126</v>
      </c>
      <c r="AM76" s="71">
        <f>SUM(N76:Q76)</f>
        <v>53</v>
      </c>
      <c r="AN76" s="72">
        <f t="shared" ref="AN76:AN79" si="20">SUM(R76:U76)</f>
        <v>515</v>
      </c>
      <c r="AO76" s="71">
        <f>SUM(W76:Z76)</f>
        <v>429</v>
      </c>
      <c r="AP76" s="71"/>
      <c r="AQ76" s="71">
        <f t="shared" ref="AQ76" si="21">SUM(AA76:AD76)</f>
        <v>280</v>
      </c>
    </row>
    <row r="77" spans="1:43" s="2" customFormat="1" x14ac:dyDescent="0.2">
      <c r="A77" s="21" t="s">
        <v>100</v>
      </c>
      <c r="B77" s="625">
        <v>1041</v>
      </c>
      <c r="C77" s="626">
        <v>870</v>
      </c>
      <c r="D77" s="626">
        <v>842</v>
      </c>
      <c r="E77" s="627">
        <v>962</v>
      </c>
      <c r="F77" s="248">
        <v>908</v>
      </c>
      <c r="G77" s="207">
        <v>895</v>
      </c>
      <c r="H77" s="626">
        <v>867</v>
      </c>
      <c r="I77" s="220">
        <v>865</v>
      </c>
      <c r="J77" s="248">
        <v>743</v>
      </c>
      <c r="K77" s="207">
        <v>782</v>
      </c>
      <c r="L77" s="626">
        <v>837</v>
      </c>
      <c r="M77" s="220">
        <v>702</v>
      </c>
      <c r="N77" s="248">
        <v>617</v>
      </c>
      <c r="O77" s="207">
        <v>595</v>
      </c>
      <c r="P77" s="626">
        <v>569</v>
      </c>
      <c r="Q77" s="627">
        <v>941</v>
      </c>
      <c r="R77" s="248">
        <v>670</v>
      </c>
      <c r="S77" s="114">
        <v>720</v>
      </c>
      <c r="T77" s="114">
        <v>661</v>
      </c>
      <c r="U77" s="820">
        <v>594</v>
      </c>
      <c r="V77" s="220"/>
      <c r="W77" s="839">
        <v>1185</v>
      </c>
      <c r="X77" s="781">
        <v>1355</v>
      </c>
      <c r="Y77" s="114">
        <v>2435</v>
      </c>
      <c r="Z77" s="261">
        <v>2492</v>
      </c>
      <c r="AA77" s="839">
        <v>1614</v>
      </c>
      <c r="AB77" s="781">
        <v>1488</v>
      </c>
      <c r="AC77" s="114">
        <v>1335</v>
      </c>
      <c r="AD77" s="261">
        <v>1569</v>
      </c>
      <c r="AE77" s="839">
        <v>1894</v>
      </c>
      <c r="AF77" s="781"/>
      <c r="AG77" s="114"/>
      <c r="AH77" s="261"/>
      <c r="AI77" s="74"/>
      <c r="AJ77" s="72">
        <v>1041</v>
      </c>
      <c r="AK77" s="71">
        <v>908</v>
      </c>
      <c r="AL77" s="71">
        <v>743</v>
      </c>
      <c r="AM77" s="71">
        <v>617</v>
      </c>
      <c r="AN77" s="72">
        <v>670</v>
      </c>
      <c r="AO77" s="71">
        <v>1185</v>
      </c>
      <c r="AP77" s="71"/>
      <c r="AQ77" s="71">
        <v>1614</v>
      </c>
    </row>
    <row r="78" spans="1:43" s="2" customFormat="1" x14ac:dyDescent="0.2">
      <c r="A78" s="21" t="s">
        <v>116</v>
      </c>
      <c r="B78" s="628">
        <v>870</v>
      </c>
      <c r="C78" s="629">
        <v>842</v>
      </c>
      <c r="D78" s="629">
        <v>962</v>
      </c>
      <c r="E78" s="630">
        <v>908</v>
      </c>
      <c r="F78" s="248">
        <v>895</v>
      </c>
      <c r="G78" s="207">
        <v>867</v>
      </c>
      <c r="H78" s="629">
        <v>865</v>
      </c>
      <c r="I78" s="591">
        <v>743</v>
      </c>
      <c r="J78" s="248">
        <v>782</v>
      </c>
      <c r="K78" s="207">
        <v>837</v>
      </c>
      <c r="L78" s="629">
        <v>702</v>
      </c>
      <c r="M78" s="591">
        <v>617</v>
      </c>
      <c r="N78" s="248">
        <v>595</v>
      </c>
      <c r="O78" s="207">
        <v>569</v>
      </c>
      <c r="P78" s="629">
        <v>941</v>
      </c>
      <c r="Q78" s="627">
        <v>670</v>
      </c>
      <c r="R78" s="246">
        <v>720</v>
      </c>
      <c r="S78" s="57">
        <v>661</v>
      </c>
      <c r="T78" s="57">
        <v>594</v>
      </c>
      <c r="U78" s="811">
        <v>1185</v>
      </c>
      <c r="V78" s="591"/>
      <c r="W78" s="830">
        <v>1355</v>
      </c>
      <c r="X78" s="264">
        <v>2435</v>
      </c>
      <c r="Y78" s="57">
        <v>2492</v>
      </c>
      <c r="Z78" s="260">
        <v>1614</v>
      </c>
      <c r="AA78" s="830">
        <v>1488</v>
      </c>
      <c r="AB78" s="264">
        <v>1335</v>
      </c>
      <c r="AC78" s="57">
        <v>1569</v>
      </c>
      <c r="AD78" s="260">
        <v>1894</v>
      </c>
      <c r="AE78" s="830">
        <v>2238</v>
      </c>
      <c r="AF78" s="264"/>
      <c r="AG78" s="57"/>
      <c r="AH78" s="260"/>
      <c r="AJ78" s="55">
        <v>908</v>
      </c>
      <c r="AK78" s="66">
        <v>743</v>
      </c>
      <c r="AL78" s="71">
        <v>617</v>
      </c>
      <c r="AM78" s="71">
        <v>670</v>
      </c>
      <c r="AN78" s="72">
        <v>1185</v>
      </c>
      <c r="AO78" s="71">
        <v>1614</v>
      </c>
      <c r="AP78" s="71"/>
      <c r="AQ78" s="71">
        <v>1894</v>
      </c>
    </row>
    <row r="79" spans="1:43" s="2" customFormat="1" x14ac:dyDescent="0.2">
      <c r="A79" s="21" t="s">
        <v>115</v>
      </c>
      <c r="B79" s="625">
        <v>15</v>
      </c>
      <c r="C79" s="626">
        <v>16</v>
      </c>
      <c r="D79" s="626">
        <v>15</v>
      </c>
      <c r="E79" s="627">
        <v>10</v>
      </c>
      <c r="F79" s="248">
        <v>16</v>
      </c>
      <c r="G79" s="207">
        <v>8</v>
      </c>
      <c r="H79" s="606" t="s">
        <v>112</v>
      </c>
      <c r="I79" s="604" t="s">
        <v>112</v>
      </c>
      <c r="J79" s="617" t="s">
        <v>112</v>
      </c>
      <c r="K79" s="634" t="s">
        <v>112</v>
      </c>
      <c r="L79" s="606" t="s">
        <v>112</v>
      </c>
      <c r="M79" s="604" t="s">
        <v>112</v>
      </c>
      <c r="N79" s="552" t="s">
        <v>112</v>
      </c>
      <c r="O79" s="606" t="s">
        <v>112</v>
      </c>
      <c r="P79" s="606" t="s">
        <v>112</v>
      </c>
      <c r="Q79" s="604" t="s">
        <v>112</v>
      </c>
      <c r="R79" s="552" t="s">
        <v>112</v>
      </c>
      <c r="S79" s="116" t="s">
        <v>112</v>
      </c>
      <c r="T79" s="116" t="s">
        <v>112</v>
      </c>
      <c r="U79" s="816" t="s">
        <v>112</v>
      </c>
      <c r="V79" s="65"/>
      <c r="W79" s="552" t="s">
        <v>112</v>
      </c>
      <c r="X79" s="773" t="s">
        <v>112</v>
      </c>
      <c r="Y79" s="773" t="s">
        <v>112</v>
      </c>
      <c r="Z79" s="274" t="s">
        <v>112</v>
      </c>
      <c r="AA79" s="552" t="s">
        <v>112</v>
      </c>
      <c r="AB79" s="773" t="s">
        <v>112</v>
      </c>
      <c r="AC79" s="773" t="s">
        <v>112</v>
      </c>
      <c r="AD79" s="274" t="s">
        <v>112</v>
      </c>
      <c r="AE79" s="552" t="s">
        <v>112</v>
      </c>
      <c r="AF79" s="773"/>
      <c r="AG79" s="773"/>
      <c r="AH79" s="274"/>
      <c r="AJ79" s="55">
        <v>10</v>
      </c>
      <c r="AK79" s="602" t="s">
        <v>112</v>
      </c>
      <c r="AL79" s="602" t="s">
        <v>112</v>
      </c>
      <c r="AM79" s="602" t="s">
        <v>112</v>
      </c>
      <c r="AN79" s="607">
        <f t="shared" si="20"/>
        <v>0</v>
      </c>
      <c r="AO79" s="602">
        <f>SUM(W79:Z79)</f>
        <v>0</v>
      </c>
      <c r="AP79" s="602"/>
      <c r="AQ79" s="602">
        <f>SUM(AA79:AD79)</f>
        <v>0</v>
      </c>
    </row>
    <row r="80" spans="1:43" s="158" customFormat="1" x14ac:dyDescent="0.2">
      <c r="A80" s="147" t="s">
        <v>101</v>
      </c>
      <c r="B80" s="622">
        <v>855</v>
      </c>
      <c r="C80" s="620">
        <v>826</v>
      </c>
      <c r="D80" s="620">
        <v>947</v>
      </c>
      <c r="E80" s="623">
        <v>898</v>
      </c>
      <c r="F80" s="619">
        <v>879</v>
      </c>
      <c r="G80" s="624">
        <v>859</v>
      </c>
      <c r="H80" s="620">
        <v>865</v>
      </c>
      <c r="I80" s="597">
        <v>743</v>
      </c>
      <c r="J80" s="619">
        <v>782</v>
      </c>
      <c r="K80" s="624">
        <v>837</v>
      </c>
      <c r="L80" s="620">
        <v>702</v>
      </c>
      <c r="M80" s="597">
        <v>617</v>
      </c>
      <c r="N80" s="619">
        <v>595</v>
      </c>
      <c r="O80" s="620">
        <v>569</v>
      </c>
      <c r="P80" s="620">
        <v>941</v>
      </c>
      <c r="Q80" s="597">
        <v>670</v>
      </c>
      <c r="R80" s="619">
        <v>720</v>
      </c>
      <c r="S80" s="156">
        <v>661</v>
      </c>
      <c r="T80" s="156">
        <v>594</v>
      </c>
      <c r="U80" s="824">
        <v>1185</v>
      </c>
      <c r="V80" s="597"/>
      <c r="W80" s="834">
        <v>1355</v>
      </c>
      <c r="X80" s="778">
        <v>2435</v>
      </c>
      <c r="Y80" s="156">
        <v>2492</v>
      </c>
      <c r="Z80" s="159">
        <v>1614</v>
      </c>
      <c r="AA80" s="834">
        <v>1488</v>
      </c>
      <c r="AB80" s="778">
        <v>1335</v>
      </c>
      <c r="AC80" s="156">
        <v>1569</v>
      </c>
      <c r="AD80" s="159">
        <v>1894</v>
      </c>
      <c r="AE80" s="834">
        <v>2238</v>
      </c>
      <c r="AF80" s="778"/>
      <c r="AG80" s="156"/>
      <c r="AH80" s="159"/>
      <c r="AJ80" s="621">
        <v>898</v>
      </c>
      <c r="AK80" s="597">
        <v>743</v>
      </c>
      <c r="AL80" s="597">
        <v>617</v>
      </c>
      <c r="AM80" s="597">
        <v>670</v>
      </c>
      <c r="AN80" s="621">
        <v>1185</v>
      </c>
      <c r="AO80" s="597">
        <v>1614</v>
      </c>
      <c r="AP80" s="597"/>
      <c r="AQ80" s="597">
        <v>1894</v>
      </c>
    </row>
    <row r="81" spans="1:43" s="2" customFormat="1" ht="6" customHeight="1" thickBot="1" x14ac:dyDescent="0.25">
      <c r="A81" s="33"/>
      <c r="B81" s="87"/>
      <c r="C81" s="77"/>
      <c r="D81" s="77"/>
      <c r="E81" s="88"/>
      <c r="F81" s="252"/>
      <c r="G81" s="211"/>
      <c r="H81" s="77"/>
      <c r="I81" s="278"/>
      <c r="J81" s="252"/>
      <c r="K81" s="211"/>
      <c r="L81" s="77"/>
      <c r="M81" s="278"/>
      <c r="N81" s="252"/>
      <c r="O81" s="77"/>
      <c r="P81" s="77"/>
      <c r="Q81" s="598"/>
      <c r="R81" s="252"/>
      <c r="S81" s="77"/>
      <c r="T81" s="77"/>
      <c r="U81" s="825"/>
      <c r="V81" s="598"/>
      <c r="W81" s="840"/>
      <c r="X81" s="785"/>
      <c r="Y81" s="77"/>
      <c r="Z81" s="278"/>
      <c r="AA81" s="840"/>
      <c r="AB81" s="785"/>
      <c r="AC81" s="77"/>
      <c r="AD81" s="278"/>
      <c r="AE81" s="840"/>
      <c r="AF81" s="785"/>
      <c r="AG81" s="77"/>
      <c r="AH81" s="278"/>
      <c r="AJ81" s="546"/>
      <c r="AK81" s="119"/>
      <c r="AL81" s="601"/>
      <c r="AM81" s="601"/>
      <c r="AN81" s="805"/>
      <c r="AO81" s="601"/>
      <c r="AP81" s="601"/>
      <c r="AQ81" s="601"/>
    </row>
    <row r="82" spans="1:43" s="2" customFormat="1" x14ac:dyDescent="0.2">
      <c r="A82" s="39"/>
      <c r="Q82" s="74"/>
      <c r="V82" s="74"/>
      <c r="AL82" s="74"/>
      <c r="AM82" s="153"/>
      <c r="AN82" s="153"/>
      <c r="AO82" s="153"/>
      <c r="AP82" s="153"/>
      <c r="AQ82" s="153"/>
    </row>
    <row r="83" spans="1:43" x14ac:dyDescent="0.2">
      <c r="A83" s="1046" t="s">
        <v>363</v>
      </c>
    </row>
    <row r="84" spans="1:43" x14ac:dyDescent="0.2">
      <c r="A84" s="677" t="s">
        <v>364</v>
      </c>
      <c r="W84" s="272">
        <v>43</v>
      </c>
      <c r="X84" s="272">
        <v>24</v>
      </c>
      <c r="Y84" s="1047">
        <v>42</v>
      </c>
      <c r="Z84" s="272">
        <v>63</v>
      </c>
      <c r="AA84" s="272">
        <v>74</v>
      </c>
      <c r="AB84" s="1047">
        <v>108</v>
      </c>
      <c r="AC84" s="570">
        <v>57</v>
      </c>
      <c r="AD84" s="272">
        <v>109</v>
      </c>
      <c r="AE84" s="272">
        <v>53</v>
      </c>
      <c r="AF84" s="1047"/>
      <c r="AG84" s="570"/>
      <c r="AO84" s="272">
        <v>172</v>
      </c>
      <c r="AQ84" s="272">
        <v>348</v>
      </c>
    </row>
    <row r="85" spans="1:43" x14ac:dyDescent="0.2">
      <c r="A85" s="570" t="s">
        <v>365</v>
      </c>
      <c r="B85" s="272"/>
      <c r="W85" s="272">
        <v>4</v>
      </c>
      <c r="X85" s="272">
        <v>10</v>
      </c>
      <c r="Y85" s="1047">
        <v>7</v>
      </c>
      <c r="Z85" s="272">
        <v>19</v>
      </c>
      <c r="AA85" s="272">
        <v>14</v>
      </c>
      <c r="AB85" s="1047">
        <v>18</v>
      </c>
      <c r="AC85" s="570">
        <v>19</v>
      </c>
      <c r="AD85" s="272">
        <v>16</v>
      </c>
      <c r="AE85" s="272">
        <v>56</v>
      </c>
      <c r="AF85" s="1047"/>
      <c r="AG85" s="570"/>
      <c r="AO85" s="272">
        <v>40</v>
      </c>
      <c r="AQ85" s="272">
        <v>67</v>
      </c>
    </row>
    <row r="86" spans="1:43" s="2" customFormat="1" x14ac:dyDescent="0.2">
      <c r="A86" s="39"/>
      <c r="Q86" s="74"/>
      <c r="V86" s="74"/>
      <c r="AL86" s="74"/>
      <c r="AM86" s="153"/>
      <c r="AN86" s="153"/>
      <c r="AO86" s="153"/>
      <c r="AP86" s="153"/>
      <c r="AQ86" s="153"/>
    </row>
    <row r="87" spans="1:43" s="2" customFormat="1" x14ac:dyDescent="0.2">
      <c r="A87" s="943" t="s">
        <v>288</v>
      </c>
      <c r="AL87" s="74"/>
      <c r="AM87" s="153"/>
      <c r="AN87" s="153"/>
      <c r="AO87" s="153"/>
      <c r="AP87" s="153"/>
      <c r="AQ87" s="153"/>
    </row>
    <row r="88" spans="1:43" s="2" customFormat="1" x14ac:dyDescent="0.2">
      <c r="A88" s="39"/>
      <c r="AL88" s="74"/>
      <c r="AM88" s="153"/>
      <c r="AN88" s="153"/>
      <c r="AO88" s="153"/>
      <c r="AP88" s="153"/>
      <c r="AQ88" s="153"/>
    </row>
    <row r="89" spans="1:43" s="2" customFormat="1" x14ac:dyDescent="0.2">
      <c r="A89" s="676" t="s">
        <v>232</v>
      </c>
      <c r="AL89" s="74"/>
      <c r="AM89" s="153"/>
      <c r="AN89" s="153"/>
      <c r="AO89" s="153"/>
      <c r="AP89" s="153"/>
      <c r="AQ89" s="153"/>
    </row>
    <row r="90" spans="1:43" s="2" customFormat="1" x14ac:dyDescent="0.2">
      <c r="A90" s="677" t="s">
        <v>233</v>
      </c>
      <c r="B90" s="678" t="s">
        <v>112</v>
      </c>
      <c r="C90" s="678" t="s">
        <v>112</v>
      </c>
      <c r="D90" s="678" t="s">
        <v>112</v>
      </c>
      <c r="E90" s="678" t="s">
        <v>112</v>
      </c>
      <c r="F90" s="678" t="s">
        <v>112</v>
      </c>
      <c r="G90" s="678" t="s">
        <v>112</v>
      </c>
      <c r="H90" s="678" t="s">
        <v>112</v>
      </c>
      <c r="I90" s="678" t="s">
        <v>112</v>
      </c>
      <c r="J90" s="678" t="s">
        <v>112</v>
      </c>
      <c r="K90" s="678" t="s">
        <v>112</v>
      </c>
      <c r="L90" s="678" t="s">
        <v>112</v>
      </c>
      <c r="M90" s="678" t="s">
        <v>112</v>
      </c>
      <c r="N90" s="678" t="s">
        <v>112</v>
      </c>
      <c r="O90" s="678" t="s">
        <v>112</v>
      </c>
      <c r="P90" s="678" t="s">
        <v>112</v>
      </c>
      <c r="Q90" s="2">
        <v>400</v>
      </c>
      <c r="R90" s="678" t="s">
        <v>112</v>
      </c>
      <c r="S90" s="678" t="s">
        <v>112</v>
      </c>
      <c r="T90" s="678" t="s">
        <v>112</v>
      </c>
      <c r="U90" s="678" t="s">
        <v>112</v>
      </c>
      <c r="W90" s="678" t="s">
        <v>112</v>
      </c>
      <c r="X90" s="678" t="s">
        <v>112</v>
      </c>
      <c r="Y90" s="678" t="s">
        <v>112</v>
      </c>
      <c r="Z90" s="678" t="s">
        <v>112</v>
      </c>
      <c r="AA90" s="678" t="s">
        <v>112</v>
      </c>
      <c r="AB90" s="678" t="s">
        <v>112</v>
      </c>
      <c r="AC90" s="678" t="s">
        <v>112</v>
      </c>
      <c r="AD90" s="678"/>
      <c r="AE90" s="678" t="s">
        <v>112</v>
      </c>
      <c r="AF90" s="678" t="s">
        <v>112</v>
      </c>
      <c r="AG90" s="678" t="s">
        <v>112</v>
      </c>
      <c r="AH90" s="678"/>
      <c r="AJ90" s="678" t="s">
        <v>112</v>
      </c>
      <c r="AK90" s="678" t="s">
        <v>112</v>
      </c>
      <c r="AL90" s="678" t="s">
        <v>112</v>
      </c>
      <c r="AM90" s="153">
        <v>400</v>
      </c>
      <c r="AN90" s="678" t="s">
        <v>112</v>
      </c>
      <c r="AO90" s="678" t="s">
        <v>112</v>
      </c>
      <c r="AP90" s="678"/>
      <c r="AQ90" s="678"/>
    </row>
    <row r="91" spans="1:43" s="2" customFormat="1" x14ac:dyDescent="0.2">
      <c r="A91" s="677" t="s">
        <v>234</v>
      </c>
      <c r="B91" s="678" t="s">
        <v>112</v>
      </c>
      <c r="C91" s="678" t="s">
        <v>112</v>
      </c>
      <c r="D91" s="678" t="s">
        <v>112</v>
      </c>
      <c r="E91" s="678" t="s">
        <v>112</v>
      </c>
      <c r="F91" s="678" t="s">
        <v>112</v>
      </c>
      <c r="G91" s="678" t="s">
        <v>112</v>
      </c>
      <c r="H91" s="678" t="s">
        <v>112</v>
      </c>
      <c r="I91" s="678" t="s">
        <v>112</v>
      </c>
      <c r="J91" s="678" t="s">
        <v>112</v>
      </c>
      <c r="K91" s="678" t="s">
        <v>112</v>
      </c>
      <c r="L91" s="678" t="s">
        <v>112</v>
      </c>
      <c r="M91" s="678" t="s">
        <v>112</v>
      </c>
      <c r="N91" s="678" t="s">
        <v>112</v>
      </c>
      <c r="O91" s="678" t="s">
        <v>112</v>
      </c>
      <c r="P91" s="678" t="s">
        <v>112</v>
      </c>
      <c r="Q91" s="678" t="s">
        <v>112</v>
      </c>
      <c r="R91" s="2">
        <v>400</v>
      </c>
      <c r="S91" s="678" t="s">
        <v>112</v>
      </c>
      <c r="T91" s="678" t="s">
        <v>112</v>
      </c>
      <c r="U91" s="678" t="s">
        <v>112</v>
      </c>
      <c r="W91" s="678" t="s">
        <v>112</v>
      </c>
      <c r="X91" s="678" t="s">
        <v>112</v>
      </c>
      <c r="Y91" s="678" t="s">
        <v>112</v>
      </c>
      <c r="Z91" s="678" t="s">
        <v>112</v>
      </c>
      <c r="AA91" s="678" t="s">
        <v>112</v>
      </c>
      <c r="AB91" s="678" t="s">
        <v>112</v>
      </c>
      <c r="AC91" s="678" t="s">
        <v>112</v>
      </c>
      <c r="AD91" s="678"/>
      <c r="AE91" s="678" t="s">
        <v>112</v>
      </c>
      <c r="AF91" s="678" t="s">
        <v>112</v>
      </c>
      <c r="AG91" s="678" t="s">
        <v>112</v>
      </c>
      <c r="AH91" s="678"/>
      <c r="AJ91" s="678" t="s">
        <v>112</v>
      </c>
      <c r="AK91" s="678" t="s">
        <v>112</v>
      </c>
      <c r="AL91" s="678" t="s">
        <v>112</v>
      </c>
      <c r="AM91" s="678" t="s">
        <v>112</v>
      </c>
      <c r="AN91" s="678" t="s">
        <v>112</v>
      </c>
      <c r="AO91" s="678" t="s">
        <v>112</v>
      </c>
      <c r="AP91" s="678"/>
      <c r="AQ91" s="678"/>
    </row>
    <row r="92" spans="1:43" s="2" customFormat="1" x14ac:dyDescent="0.2">
      <c r="A92" s="39"/>
      <c r="AL92" s="74"/>
      <c r="AM92" s="153"/>
      <c r="AN92" s="153"/>
      <c r="AO92" s="153"/>
      <c r="AP92" s="153"/>
      <c r="AQ92" s="153"/>
    </row>
    <row r="93" spans="1:43" s="2" customFormat="1" x14ac:dyDescent="0.2">
      <c r="A93" s="39"/>
    </row>
    <row r="94" spans="1:43" x14ac:dyDescent="0.2">
      <c r="A94" s="945" t="s">
        <v>283</v>
      </c>
      <c r="B94" s="372"/>
      <c r="C94" s="372"/>
      <c r="D94" s="372"/>
      <c r="E94" s="372"/>
      <c r="F94" s="372"/>
      <c r="G94" s="372"/>
      <c r="H94" s="372"/>
      <c r="I94" s="372"/>
      <c r="J94" s="372"/>
      <c r="K94" s="372"/>
      <c r="L94" s="372"/>
      <c r="M94" s="372"/>
      <c r="N94" s="372"/>
      <c r="O94" s="372"/>
      <c r="P94" s="372"/>
      <c r="Q94" s="372"/>
    </row>
    <row r="95" spans="1:43" x14ac:dyDescent="0.2">
      <c r="A95" s="941" t="s">
        <v>276</v>
      </c>
      <c r="B95" s="372" t="s">
        <v>255</v>
      </c>
      <c r="C95" s="372"/>
      <c r="D95" s="372"/>
      <c r="E95" s="372"/>
      <c r="F95" s="372"/>
      <c r="G95" s="372"/>
      <c r="H95" s="372"/>
      <c r="I95" s="372"/>
      <c r="J95" s="372"/>
      <c r="K95" s="372"/>
      <c r="L95" s="372"/>
      <c r="M95" s="372"/>
      <c r="N95" s="372"/>
      <c r="O95" s="372"/>
      <c r="P95" s="372"/>
      <c r="Q95" s="372"/>
    </row>
    <row r="96" spans="1:43" x14ac:dyDescent="0.2">
      <c r="A96" s="941" t="s">
        <v>277</v>
      </c>
      <c r="B96" s="372" t="s">
        <v>258</v>
      </c>
      <c r="C96" s="372"/>
      <c r="D96" s="372"/>
      <c r="E96" s="372"/>
      <c r="F96" s="372"/>
      <c r="G96" s="372"/>
      <c r="H96" s="372"/>
      <c r="I96" s="372"/>
      <c r="J96" s="372"/>
      <c r="K96" s="372"/>
      <c r="L96" s="372"/>
      <c r="M96" s="372"/>
      <c r="N96" s="372"/>
      <c r="O96" s="372"/>
      <c r="P96" s="372"/>
      <c r="Q96" s="372"/>
    </row>
    <row r="97" spans="1:17" x14ac:dyDescent="0.2">
      <c r="A97" s="941" t="s">
        <v>278</v>
      </c>
      <c r="B97" s="372" t="s">
        <v>259</v>
      </c>
      <c r="C97" s="372"/>
      <c r="D97" s="372"/>
      <c r="E97" s="372"/>
      <c r="F97" s="372"/>
      <c r="G97" s="372"/>
      <c r="H97" s="372"/>
      <c r="I97" s="372"/>
      <c r="J97" s="372"/>
      <c r="K97" s="372"/>
      <c r="L97" s="372"/>
      <c r="M97" s="372"/>
      <c r="N97" s="372"/>
      <c r="O97" s="372"/>
      <c r="P97" s="372"/>
      <c r="Q97" s="372"/>
    </row>
    <row r="98" spans="1:17" x14ac:dyDescent="0.2">
      <c r="A98" s="942" t="s">
        <v>381</v>
      </c>
      <c r="B98" s="372" t="s">
        <v>257</v>
      </c>
      <c r="C98" s="372"/>
      <c r="D98" s="372"/>
      <c r="E98" s="372"/>
      <c r="F98" s="372"/>
      <c r="G98" s="372"/>
      <c r="H98" s="372"/>
      <c r="I98" s="372"/>
      <c r="J98" s="372"/>
      <c r="K98" s="372"/>
      <c r="L98" s="372"/>
      <c r="M98" s="372"/>
      <c r="N98" s="372"/>
      <c r="O98" s="372"/>
      <c r="P98" s="372"/>
      <c r="Q98" s="372"/>
    </row>
    <row r="99" spans="1:17" x14ac:dyDescent="0.2">
      <c r="A99" s="920"/>
    </row>
    <row r="100" spans="1:17" x14ac:dyDescent="0.2">
      <c r="A100" s="921"/>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4" type="noConversion"/>
  <pageMargins left="0.2" right="0.2" top="0.5" bottom="0.5" header="0" footer="0"/>
  <pageSetup scale="29" orientation="portrait" r:id="rId3"/>
  <ignoredErrors>
    <ignoredError sqref="AM6:AM7 AM30:AM38 AM64 AM40 AM9:AM11 AM66:AM67 AM72:AM73 AM81 AM75:AM76 AM57:AN57 AM42:AM52 AN79 AN64:AN76 AN6:AN11 AN30:AN52 AM60:AN61 AM20:AN22 AM24:AN25 AM28:AN29 AN59 AM16:AN17 AM18:AN19 AO6 AO10:AO11 AO47:AO61 AO64:AO78 AO36:AO44 AO24:AO33 AO14:AO18 AQ6:AQ12 AQ79 AQ81:AQ94 AQ14:AQ41 AQ43:AQ51 AQ53:AQ54 AQ57:AQ61 AQ63:AQ7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P37"/>
  <sheetViews>
    <sheetView zoomScaleNormal="100" workbookViewId="0">
      <pane xSplit="1" topLeftCell="R1" activePane="topRight" state="frozen"/>
      <selection pane="topRight" activeCell="Z17" sqref="Z17:Z21"/>
    </sheetView>
  </sheetViews>
  <sheetFormatPr defaultRowHeight="12.75" outlineLevelCol="1" x14ac:dyDescent="0.2"/>
  <cols>
    <col min="1" max="1" width="28.85546875" customWidth="1"/>
    <col min="2" max="6" width="9.28515625" hidden="1" customWidth="1"/>
    <col min="7" max="7" width="9.28515625" style="191" hidden="1" customWidth="1"/>
    <col min="8" max="8" width="9.28515625" style="177" hidden="1" customWidth="1"/>
    <col min="9" max="13" width="9.28515625" style="272" hidden="1" customWidth="1"/>
    <col min="14" max="17" width="9.28515625" style="272" hidden="1" customWidth="1" outlineLevel="1"/>
    <col min="18" max="30" width="9.28515625" style="272" customWidth="1" outlineLevel="1"/>
    <col min="31" max="33" width="9.28515625" style="272" hidden="1" customWidth="1" outlineLevel="1"/>
    <col min="34" max="34" width="2.7109375" customWidth="1" collapsed="1"/>
    <col min="35" max="35" width="9.42578125" customWidth="1"/>
    <col min="36" max="38" width="9.42578125" style="272" customWidth="1"/>
    <col min="39" max="39" width="9.42578125" style="272" bestFit="1" customWidth="1"/>
    <col min="40" max="40" width="9.140625" customWidth="1"/>
    <col min="41" max="41" width="9.140625" style="272" hidden="1" customWidth="1"/>
    <col min="42" max="42" width="9.140625" style="272" customWidth="1"/>
  </cols>
  <sheetData>
    <row r="1" spans="1:42" ht="15" x14ac:dyDescent="0.25">
      <c r="A1" s="1" t="s">
        <v>0</v>
      </c>
    </row>
    <row r="2" spans="1:42" ht="15.75" thickBot="1" x14ac:dyDescent="0.3">
      <c r="A2" s="1" t="s">
        <v>121</v>
      </c>
    </row>
    <row r="3" spans="1:42" s="3" customFormat="1" ht="14.25" customHeight="1" thickBot="1" x14ac:dyDescent="0.25">
      <c r="A3" s="13" t="s">
        <v>7</v>
      </c>
      <c r="B3" s="14" t="s">
        <v>8</v>
      </c>
      <c r="C3" s="28" t="s">
        <v>1</v>
      </c>
      <c r="D3" s="28" t="s">
        <v>2</v>
      </c>
      <c r="E3" s="29" t="s">
        <v>19</v>
      </c>
      <c r="F3" s="183" t="s">
        <v>117</v>
      </c>
      <c r="G3" s="28" t="s">
        <v>126</v>
      </c>
      <c r="H3" s="270" t="s">
        <v>135</v>
      </c>
      <c r="I3" s="184" t="s">
        <v>137</v>
      </c>
      <c r="J3" s="183" t="s">
        <v>144</v>
      </c>
      <c r="K3" s="263" t="s">
        <v>148</v>
      </c>
      <c r="L3" s="263" t="s">
        <v>149</v>
      </c>
      <c r="M3" s="184" t="s">
        <v>150</v>
      </c>
      <c r="N3" s="474" t="s">
        <v>218</v>
      </c>
      <c r="O3" s="475" t="s">
        <v>219</v>
      </c>
      <c r="P3" s="475" t="s">
        <v>220</v>
      </c>
      <c r="Q3" s="184" t="s">
        <v>221</v>
      </c>
      <c r="R3" s="474" t="s">
        <v>228</v>
      </c>
      <c r="S3" s="475" t="s">
        <v>229</v>
      </c>
      <c r="T3" s="475" t="s">
        <v>230</v>
      </c>
      <c r="U3" s="180" t="s">
        <v>231</v>
      </c>
      <c r="V3" s="355" t="s">
        <v>244</v>
      </c>
      <c r="W3" s="184" t="s">
        <v>245</v>
      </c>
      <c r="X3" s="180" t="s">
        <v>246</v>
      </c>
      <c r="Y3" s="180" t="s">
        <v>247</v>
      </c>
      <c r="Z3" s="355" t="s">
        <v>296</v>
      </c>
      <c r="AA3" s="184" t="s">
        <v>297</v>
      </c>
      <c r="AB3" s="180" t="s">
        <v>298</v>
      </c>
      <c r="AC3" s="180" t="s">
        <v>299</v>
      </c>
      <c r="AD3" s="474" t="s">
        <v>382</v>
      </c>
      <c r="AE3" s="475" t="s">
        <v>383</v>
      </c>
      <c r="AF3" s="184" t="s">
        <v>384</v>
      </c>
      <c r="AG3" s="180" t="s">
        <v>385</v>
      </c>
      <c r="AI3" s="15">
        <v>2010</v>
      </c>
      <c r="AJ3" s="15">
        <v>2011</v>
      </c>
      <c r="AK3" s="15">
        <v>2012</v>
      </c>
      <c r="AL3" s="15">
        <v>2013</v>
      </c>
      <c r="AM3" s="15">
        <v>2014</v>
      </c>
      <c r="AN3" s="15">
        <v>2015</v>
      </c>
      <c r="AO3" s="15">
        <v>2016</v>
      </c>
      <c r="AP3" s="15">
        <v>2016</v>
      </c>
    </row>
    <row r="4" spans="1:42" s="2" customFormat="1" ht="14.25" customHeight="1" x14ac:dyDescent="0.2">
      <c r="A4" s="297" t="s">
        <v>146</v>
      </c>
      <c r="B4" s="80">
        <v>631</v>
      </c>
      <c r="C4" s="69">
        <v>652</v>
      </c>
      <c r="D4" s="69">
        <v>649</v>
      </c>
      <c r="E4" s="70">
        <v>652</v>
      </c>
      <c r="F4" s="254">
        <v>669</v>
      </c>
      <c r="G4" s="69">
        <v>711</v>
      </c>
      <c r="H4" s="69">
        <v>665</v>
      </c>
      <c r="I4" s="71">
        <v>608</v>
      </c>
      <c r="J4" s="254">
        <v>646</v>
      </c>
      <c r="K4" s="69">
        <v>741</v>
      </c>
      <c r="L4" s="69">
        <v>804</v>
      </c>
      <c r="M4" s="71">
        <v>785</v>
      </c>
      <c r="N4" s="254">
        <v>776</v>
      </c>
      <c r="O4" s="69">
        <v>878</v>
      </c>
      <c r="P4" s="69">
        <v>922</v>
      </c>
      <c r="Q4" s="71">
        <v>957</v>
      </c>
      <c r="R4" s="254">
        <v>912</v>
      </c>
      <c r="S4" s="69">
        <v>988</v>
      </c>
      <c r="T4" s="69">
        <v>1139</v>
      </c>
      <c r="U4" s="70">
        <v>1169</v>
      </c>
      <c r="V4" s="842">
        <v>1104</v>
      </c>
      <c r="W4" s="786">
        <v>1146</v>
      </c>
      <c r="X4" s="739">
        <v>1164</v>
      </c>
      <c r="Y4" s="71">
        <v>1306</v>
      </c>
      <c r="Z4" s="842">
        <v>1911</v>
      </c>
      <c r="AA4" s="786">
        <v>2014</v>
      </c>
      <c r="AB4" s="739">
        <v>2099</v>
      </c>
      <c r="AC4" s="71">
        <v>2062</v>
      </c>
      <c r="AD4" s="842">
        <v>2011</v>
      </c>
      <c r="AE4" s="786"/>
      <c r="AF4" s="739"/>
      <c r="AG4" s="71"/>
      <c r="AH4" s="83"/>
      <c r="AI4" s="72">
        <f>SUM(B4:E4)</f>
        <v>2584</v>
      </c>
      <c r="AJ4" s="72">
        <f>SUM(F4:I4)</f>
        <v>2653</v>
      </c>
      <c r="AK4" s="72">
        <f>SUM(J4:M4)</f>
        <v>2976</v>
      </c>
      <c r="AL4" s="72">
        <v>3533</v>
      </c>
      <c r="AM4" s="72">
        <v>4208</v>
      </c>
      <c r="AN4" s="72">
        <v>4720</v>
      </c>
      <c r="AO4" s="72"/>
      <c r="AP4" s="72">
        <f>SUM(Z4:AC4)</f>
        <v>8086</v>
      </c>
    </row>
    <row r="5" spans="1:42" s="2" customFormat="1" ht="14.25" customHeight="1" x14ac:dyDescent="0.2">
      <c r="A5" s="8" t="s">
        <v>3</v>
      </c>
      <c r="B5" s="81">
        <v>270</v>
      </c>
      <c r="C5" s="78">
        <v>282</v>
      </c>
      <c r="D5" s="78">
        <v>297</v>
      </c>
      <c r="E5" s="79">
        <v>296</v>
      </c>
      <c r="F5" s="140">
        <v>318</v>
      </c>
      <c r="G5" s="78">
        <v>323</v>
      </c>
      <c r="H5" s="78">
        <v>315</v>
      </c>
      <c r="I5" s="82">
        <v>260</v>
      </c>
      <c r="J5" s="140">
        <v>274</v>
      </c>
      <c r="K5" s="78">
        <v>291</v>
      </c>
      <c r="L5" s="78">
        <v>316</v>
      </c>
      <c r="M5" s="82">
        <v>287</v>
      </c>
      <c r="N5" s="140">
        <v>279</v>
      </c>
      <c r="O5" s="78">
        <v>281</v>
      </c>
      <c r="P5" s="78">
        <v>291</v>
      </c>
      <c r="Q5" s="82">
        <v>294</v>
      </c>
      <c r="R5" s="140">
        <v>295</v>
      </c>
      <c r="S5" s="78">
        <v>316</v>
      </c>
      <c r="T5" s="78">
        <v>333</v>
      </c>
      <c r="U5" s="79">
        <v>331</v>
      </c>
      <c r="V5" s="843">
        <v>323</v>
      </c>
      <c r="W5" s="787">
        <v>322</v>
      </c>
      <c r="X5" s="78">
        <v>325</v>
      </c>
      <c r="Y5" s="82">
        <v>271</v>
      </c>
      <c r="Z5" s="843">
        <v>274</v>
      </c>
      <c r="AA5" s="787">
        <v>303</v>
      </c>
      <c r="AB5" s="78">
        <v>320</v>
      </c>
      <c r="AC5" s="82">
        <v>323</v>
      </c>
      <c r="AD5" s="843">
        <v>118</v>
      </c>
      <c r="AE5" s="787"/>
      <c r="AF5" s="78"/>
      <c r="AG5" s="82"/>
      <c r="AH5" s="83"/>
      <c r="AI5" s="73">
        <f>SUM(B5:E5)</f>
        <v>1145</v>
      </c>
      <c r="AJ5" s="73">
        <f>SUM(F5:I5)</f>
        <v>1216</v>
      </c>
      <c r="AK5" s="73">
        <f>SUM(J5:M5)</f>
        <v>1168</v>
      </c>
      <c r="AL5" s="73">
        <v>1145</v>
      </c>
      <c r="AM5" s="73">
        <v>1275</v>
      </c>
      <c r="AN5" s="73">
        <v>1241</v>
      </c>
      <c r="AO5" s="73"/>
      <c r="AP5" s="73">
        <f t="shared" ref="AP5:AP6" si="0">SUM(Z5:AC5)</f>
        <v>1220</v>
      </c>
    </row>
    <row r="6" spans="1:42" s="2" customFormat="1" ht="14.25" customHeight="1" x14ac:dyDescent="0.2">
      <c r="A6" s="6" t="s">
        <v>20</v>
      </c>
      <c r="B6" s="80">
        <f>SUM(B4:B5)</f>
        <v>901</v>
      </c>
      <c r="C6" s="69">
        <f t="shared" ref="C6:M6" si="1">SUM(C4:C5)</f>
        <v>934</v>
      </c>
      <c r="D6" s="69">
        <f t="shared" si="1"/>
        <v>946</v>
      </c>
      <c r="E6" s="70">
        <f t="shared" si="1"/>
        <v>948</v>
      </c>
      <c r="F6" s="255">
        <f t="shared" si="1"/>
        <v>987</v>
      </c>
      <c r="G6" s="69">
        <f t="shared" si="1"/>
        <v>1034</v>
      </c>
      <c r="H6" s="69">
        <f t="shared" si="1"/>
        <v>980</v>
      </c>
      <c r="I6" s="71">
        <f t="shared" si="1"/>
        <v>868</v>
      </c>
      <c r="J6" s="255">
        <f t="shared" si="1"/>
        <v>920</v>
      </c>
      <c r="K6" s="69">
        <f t="shared" si="1"/>
        <v>1032</v>
      </c>
      <c r="L6" s="69">
        <f t="shared" si="1"/>
        <v>1120</v>
      </c>
      <c r="M6" s="71">
        <f t="shared" si="1"/>
        <v>1072</v>
      </c>
      <c r="N6" s="255">
        <v>1055</v>
      </c>
      <c r="O6" s="69">
        <v>1159</v>
      </c>
      <c r="P6" s="69">
        <v>1213</v>
      </c>
      <c r="Q6" s="71">
        <f>SUM(Q4:Q5)</f>
        <v>1251</v>
      </c>
      <c r="R6" s="255">
        <v>1207</v>
      </c>
      <c r="S6" s="69">
        <v>1304</v>
      </c>
      <c r="T6" s="69">
        <v>1472</v>
      </c>
      <c r="U6" s="70">
        <v>1500</v>
      </c>
      <c r="V6" s="844">
        <v>1427</v>
      </c>
      <c r="W6" s="788">
        <v>1468</v>
      </c>
      <c r="X6" s="69">
        <v>1489</v>
      </c>
      <c r="Y6" s="71">
        <v>1577</v>
      </c>
      <c r="Z6" s="844">
        <v>2185</v>
      </c>
      <c r="AA6" s="788">
        <v>2317</v>
      </c>
      <c r="AB6" s="69">
        <v>2419</v>
      </c>
      <c r="AC6" s="71">
        <v>2385</v>
      </c>
      <c r="AD6" s="844">
        <v>2129</v>
      </c>
      <c r="AE6" s="788"/>
      <c r="AF6" s="69"/>
      <c r="AG6" s="71"/>
      <c r="AH6" s="83"/>
      <c r="AI6" s="72">
        <f>SUM(AI4:AI5)</f>
        <v>3729</v>
      </c>
      <c r="AJ6" s="72">
        <f>SUM(AJ4:AJ5)</f>
        <v>3869</v>
      </c>
      <c r="AK6" s="72">
        <f>SUM(AK4:AK5)</f>
        <v>4144</v>
      </c>
      <c r="AL6" s="72">
        <v>4678</v>
      </c>
      <c r="AM6" s="72">
        <v>5483</v>
      </c>
      <c r="AN6" s="72">
        <f>SUM(AN4:AN5)</f>
        <v>5961</v>
      </c>
      <c r="AO6" s="72"/>
      <c r="AP6" s="72">
        <f t="shared" si="0"/>
        <v>9306</v>
      </c>
    </row>
    <row r="7" spans="1:42" s="2" customFormat="1" ht="14.25" customHeight="1" x14ac:dyDescent="0.2">
      <c r="A7" s="6"/>
      <c r="B7" s="80"/>
      <c r="C7" s="69"/>
      <c r="D7" s="69"/>
      <c r="E7" s="70"/>
      <c r="F7" s="255"/>
      <c r="G7" s="69"/>
      <c r="H7" s="69"/>
      <c r="I7" s="71"/>
      <c r="J7" s="255"/>
      <c r="K7" s="69"/>
      <c r="L7" s="69"/>
      <c r="M7" s="71"/>
      <c r="N7" s="255"/>
      <c r="O7" s="69"/>
      <c r="P7" s="69"/>
      <c r="Q7" s="71"/>
      <c r="R7" s="255"/>
      <c r="S7" s="69"/>
      <c r="T7" s="69"/>
      <c r="U7" s="70"/>
      <c r="V7" s="844"/>
      <c r="W7" s="788"/>
      <c r="X7" s="69"/>
      <c r="Y7" s="71"/>
      <c r="Z7" s="844"/>
      <c r="AA7" s="788"/>
      <c r="AB7" s="69"/>
      <c r="AC7" s="71"/>
      <c r="AD7" s="844"/>
      <c r="AE7" s="788"/>
      <c r="AF7" s="69"/>
      <c r="AG7" s="71"/>
      <c r="AH7" s="83"/>
      <c r="AI7" s="72"/>
      <c r="AJ7" s="72"/>
      <c r="AK7" s="72"/>
      <c r="AL7" s="72"/>
      <c r="AM7" s="72"/>
      <c r="AN7" s="72"/>
      <c r="AO7" s="72"/>
      <c r="AP7" s="72"/>
    </row>
    <row r="8" spans="1:42" s="2" customFormat="1" ht="14.25" customHeight="1" x14ac:dyDescent="0.2">
      <c r="A8" s="6" t="s">
        <v>4</v>
      </c>
      <c r="B8" s="80">
        <v>137</v>
      </c>
      <c r="C8" s="69">
        <v>185</v>
      </c>
      <c r="D8" s="69">
        <v>174</v>
      </c>
      <c r="E8" s="70">
        <v>130</v>
      </c>
      <c r="F8" s="255">
        <v>95</v>
      </c>
      <c r="G8" s="69">
        <v>87</v>
      </c>
      <c r="H8" s="69">
        <v>80</v>
      </c>
      <c r="I8" s="71">
        <v>63</v>
      </c>
      <c r="J8" s="255">
        <v>58</v>
      </c>
      <c r="K8" s="562">
        <v>62</v>
      </c>
      <c r="L8" s="69">
        <v>50</v>
      </c>
      <c r="M8" s="71">
        <v>44</v>
      </c>
      <c r="N8" s="255">
        <v>30</v>
      </c>
      <c r="O8" s="562">
        <v>29</v>
      </c>
      <c r="P8" s="569">
        <v>36</v>
      </c>
      <c r="Q8" s="71">
        <v>42</v>
      </c>
      <c r="R8" s="255">
        <v>39</v>
      </c>
      <c r="S8" s="562">
        <v>45</v>
      </c>
      <c r="T8" s="569">
        <v>43</v>
      </c>
      <c r="U8" s="690">
        <v>37</v>
      </c>
      <c r="V8" s="845">
        <v>40</v>
      </c>
      <c r="W8" s="789">
        <v>38</v>
      </c>
      <c r="X8" s="569">
        <v>33</v>
      </c>
      <c r="Y8" s="737">
        <v>29</v>
      </c>
      <c r="Z8" s="845">
        <v>39</v>
      </c>
      <c r="AA8" s="789">
        <v>48</v>
      </c>
      <c r="AB8" s="569">
        <v>50</v>
      </c>
      <c r="AC8" s="737">
        <v>55</v>
      </c>
      <c r="AD8" s="845">
        <v>82</v>
      </c>
      <c r="AE8" s="789"/>
      <c r="AF8" s="569"/>
      <c r="AG8" s="737"/>
      <c r="AH8" s="83"/>
      <c r="AI8" s="72">
        <f>SUM(B8:E8)</f>
        <v>626</v>
      </c>
      <c r="AJ8" s="72">
        <f>SUM(F8:I8)</f>
        <v>325</v>
      </c>
      <c r="AK8" s="72">
        <f>SUM(J8:M8)</f>
        <v>214</v>
      </c>
      <c r="AL8" s="72">
        <v>137</v>
      </c>
      <c r="AM8" s="72">
        <v>164</v>
      </c>
      <c r="AN8" s="72">
        <v>140</v>
      </c>
      <c r="AO8" s="72"/>
      <c r="AP8" s="72">
        <f>SUM(Z8:AC8)</f>
        <v>192</v>
      </c>
    </row>
    <row r="9" spans="1:42" s="2" customFormat="1" ht="14.25" customHeight="1" x14ac:dyDescent="0.2">
      <c r="A9" s="6" t="s">
        <v>5</v>
      </c>
      <c r="B9" s="81">
        <v>47</v>
      </c>
      <c r="C9" s="63" t="s">
        <v>112</v>
      </c>
      <c r="D9" s="63" t="s">
        <v>112</v>
      </c>
      <c r="E9" s="62" t="s">
        <v>112</v>
      </c>
      <c r="F9" s="256" t="s">
        <v>112</v>
      </c>
      <c r="G9" s="63" t="s">
        <v>112</v>
      </c>
      <c r="H9" s="63" t="s">
        <v>112</v>
      </c>
      <c r="I9" s="258" t="s">
        <v>112</v>
      </c>
      <c r="J9" s="256" t="s">
        <v>112</v>
      </c>
      <c r="K9" s="63" t="s">
        <v>112</v>
      </c>
      <c r="L9" s="63" t="s">
        <v>112</v>
      </c>
      <c r="M9" s="62" t="s">
        <v>112</v>
      </c>
      <c r="N9" s="559">
        <v>0</v>
      </c>
      <c r="O9" s="63" t="s">
        <v>112</v>
      </c>
      <c r="P9" s="63" t="s">
        <v>112</v>
      </c>
      <c r="Q9" s="62" t="s">
        <v>112</v>
      </c>
      <c r="R9" s="559">
        <v>0</v>
      </c>
      <c r="S9" s="63" t="s">
        <v>112</v>
      </c>
      <c r="T9" s="63" t="s">
        <v>112</v>
      </c>
      <c r="U9" s="708">
        <v>0</v>
      </c>
      <c r="V9" s="846">
        <v>0</v>
      </c>
      <c r="W9" s="790">
        <v>0</v>
      </c>
      <c r="X9" s="738">
        <v>0</v>
      </c>
      <c r="Y9" s="708">
        <v>0</v>
      </c>
      <c r="Z9" s="846" t="s">
        <v>112</v>
      </c>
      <c r="AA9" s="790">
        <v>0</v>
      </c>
      <c r="AB9" s="738">
        <v>0</v>
      </c>
      <c r="AC9" s="708">
        <v>0</v>
      </c>
      <c r="AD9" s="846">
        <v>0</v>
      </c>
      <c r="AE9" s="790"/>
      <c r="AF9" s="738"/>
      <c r="AG9" s="708"/>
      <c r="AH9" s="83"/>
      <c r="AI9" s="73">
        <f>SUM(B9:E9)</f>
        <v>47</v>
      </c>
      <c r="AJ9" s="537">
        <f>SUM(F9:I9)</f>
        <v>0</v>
      </c>
      <c r="AK9" s="537">
        <f>SUM(J9:M9)</f>
        <v>0</v>
      </c>
      <c r="AL9" s="537">
        <v>0</v>
      </c>
      <c r="AM9" s="537">
        <v>0</v>
      </c>
      <c r="AN9" s="537">
        <v>0</v>
      </c>
      <c r="AO9" s="537"/>
      <c r="AP9" s="537">
        <f>SUM(Z9:AC9)</f>
        <v>0</v>
      </c>
    </row>
    <row r="10" spans="1:42" s="2" customFormat="1" ht="14.25" customHeight="1" thickBot="1" x14ac:dyDescent="0.25">
      <c r="A10" s="24" t="s">
        <v>6</v>
      </c>
      <c r="B10" s="121">
        <f>SUM(B6:B9)</f>
        <v>1085</v>
      </c>
      <c r="C10" s="122">
        <f t="shared" ref="C10:M10" si="2">SUM(C6:C9)</f>
        <v>1119</v>
      </c>
      <c r="D10" s="123">
        <f t="shared" si="2"/>
        <v>1120</v>
      </c>
      <c r="E10" s="124">
        <f t="shared" si="2"/>
        <v>1078</v>
      </c>
      <c r="F10" s="257">
        <f t="shared" si="2"/>
        <v>1082</v>
      </c>
      <c r="G10" s="259">
        <f t="shared" si="2"/>
        <v>1121</v>
      </c>
      <c r="H10" s="279">
        <f t="shared" si="2"/>
        <v>1060</v>
      </c>
      <c r="I10" s="124">
        <f t="shared" si="2"/>
        <v>931</v>
      </c>
      <c r="J10" s="257">
        <f t="shared" si="2"/>
        <v>978</v>
      </c>
      <c r="K10" s="279">
        <f t="shared" si="2"/>
        <v>1094</v>
      </c>
      <c r="L10" s="279">
        <f t="shared" si="2"/>
        <v>1170</v>
      </c>
      <c r="M10" s="124">
        <f t="shared" si="2"/>
        <v>1116</v>
      </c>
      <c r="N10" s="257">
        <v>1085</v>
      </c>
      <c r="O10" s="279">
        <v>1188</v>
      </c>
      <c r="P10" s="279">
        <v>1249</v>
      </c>
      <c r="Q10" s="124">
        <v>1293</v>
      </c>
      <c r="R10" s="257">
        <v>1246</v>
      </c>
      <c r="S10" s="279">
        <v>1349</v>
      </c>
      <c r="T10" s="279">
        <v>1515</v>
      </c>
      <c r="U10" s="691">
        <v>1537</v>
      </c>
      <c r="V10" s="847">
        <v>1467</v>
      </c>
      <c r="W10" s="123">
        <v>1506</v>
      </c>
      <c r="X10" s="279">
        <v>1522</v>
      </c>
      <c r="Y10" s="124">
        <v>1606</v>
      </c>
      <c r="Z10" s="847">
        <v>2224</v>
      </c>
      <c r="AA10" s="123">
        <v>2365</v>
      </c>
      <c r="AB10" s="279">
        <v>2469</v>
      </c>
      <c r="AC10" s="124">
        <v>2440</v>
      </c>
      <c r="AD10" s="847">
        <v>2211</v>
      </c>
      <c r="AE10" s="123"/>
      <c r="AF10" s="279"/>
      <c r="AG10" s="124"/>
      <c r="AH10" s="74"/>
      <c r="AI10" s="125">
        <f>SUM(AI6:AI9)</f>
        <v>4402</v>
      </c>
      <c r="AJ10" s="125">
        <f>SUM(AJ6:AJ9)</f>
        <v>4194</v>
      </c>
      <c r="AK10" s="125">
        <f>SUM(AK6:AK9)</f>
        <v>4358</v>
      </c>
      <c r="AL10" s="125">
        <v>4815</v>
      </c>
      <c r="AM10" s="125">
        <v>5647</v>
      </c>
      <c r="AN10" s="125">
        <f>+AN6+AN8</f>
        <v>6101</v>
      </c>
      <c r="AO10" s="125"/>
      <c r="AP10" s="125">
        <f>SUM(Z10:AC10)</f>
        <v>9498</v>
      </c>
    </row>
    <row r="11" spans="1:42" s="2" customFormat="1" ht="14.25" customHeight="1" x14ac:dyDescent="0.2">
      <c r="A11" s="175"/>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74"/>
      <c r="AI11" s="176"/>
      <c r="AJ11" s="176"/>
      <c r="AK11" s="176"/>
      <c r="AL11" s="176"/>
      <c r="AM11" s="176"/>
      <c r="AN11" s="176"/>
      <c r="AO11" s="176"/>
      <c r="AP11" s="176"/>
    </row>
    <row r="12" spans="1:42" ht="14.25" x14ac:dyDescent="0.2">
      <c r="A12" s="688" t="s">
        <v>238</v>
      </c>
      <c r="AN12" s="272"/>
    </row>
    <row r="13" spans="1:42" ht="15.75" thickBot="1" x14ac:dyDescent="0.3">
      <c r="A13" s="1" t="s">
        <v>147</v>
      </c>
      <c r="B13" s="2"/>
      <c r="C13" s="2"/>
      <c r="D13" s="2"/>
      <c r="E13" s="2"/>
      <c r="F13" s="2"/>
      <c r="G13" s="2"/>
      <c r="H13" s="178"/>
      <c r="I13" s="178"/>
      <c r="J13" s="2"/>
      <c r="K13" s="2"/>
      <c r="L13" s="178"/>
      <c r="M13" s="178"/>
      <c r="N13" s="2"/>
      <c r="O13" s="2"/>
      <c r="P13" s="178"/>
      <c r="Q13" s="178"/>
      <c r="R13" s="2"/>
      <c r="S13" s="2"/>
      <c r="T13" s="178"/>
      <c r="U13" s="178"/>
      <c r="V13" s="178"/>
      <c r="W13" s="178"/>
      <c r="X13" s="178"/>
      <c r="Y13" s="178"/>
      <c r="Z13" s="178"/>
      <c r="AA13" s="178"/>
      <c r="AB13" s="178"/>
      <c r="AC13" s="178"/>
      <c r="AD13" s="178"/>
      <c r="AE13" s="178"/>
      <c r="AF13" s="178"/>
      <c r="AG13" s="178"/>
      <c r="AH13" s="2"/>
      <c r="AI13" s="2"/>
      <c r="AJ13" s="2"/>
      <c r="AK13" s="2"/>
      <c r="AL13" s="2"/>
      <c r="AM13" s="2"/>
      <c r="AN13" s="2"/>
      <c r="AO13" s="2"/>
      <c r="AP13" s="2"/>
    </row>
    <row r="14" spans="1:42" ht="13.5" thickBot="1" x14ac:dyDescent="0.25">
      <c r="A14" s="13" t="s">
        <v>7</v>
      </c>
      <c r="B14" s="14" t="s">
        <v>8</v>
      </c>
      <c r="C14" s="28" t="s">
        <v>1</v>
      </c>
      <c r="D14" s="28" t="s">
        <v>2</v>
      </c>
      <c r="E14" s="29" t="s">
        <v>19</v>
      </c>
      <c r="F14" s="183" t="s">
        <v>117</v>
      </c>
      <c r="G14" s="263" t="s">
        <v>126</v>
      </c>
      <c r="H14" s="270" t="s">
        <v>135</v>
      </c>
      <c r="I14" s="184" t="s">
        <v>137</v>
      </c>
      <c r="J14" s="183" t="s">
        <v>144</v>
      </c>
      <c r="K14" s="270" t="s">
        <v>148</v>
      </c>
      <c r="L14" s="270" t="s">
        <v>149</v>
      </c>
      <c r="M14" s="184" t="s">
        <v>150</v>
      </c>
      <c r="N14" s="474" t="s">
        <v>218</v>
      </c>
      <c r="O14" s="270" t="s">
        <v>219</v>
      </c>
      <c r="P14" s="270" t="s">
        <v>220</v>
      </c>
      <c r="Q14" s="184" t="s">
        <v>221</v>
      </c>
      <c r="R14" s="474" t="s">
        <v>228</v>
      </c>
      <c r="S14" s="475" t="s">
        <v>229</v>
      </c>
      <c r="T14" s="475" t="s">
        <v>230</v>
      </c>
      <c r="U14" s="180" t="s">
        <v>231</v>
      </c>
      <c r="V14" s="355" t="s">
        <v>244</v>
      </c>
      <c r="W14" s="184" t="s">
        <v>245</v>
      </c>
      <c r="X14" s="180" t="s">
        <v>246</v>
      </c>
      <c r="Y14" s="180" t="s">
        <v>247</v>
      </c>
      <c r="Z14" s="355" t="s">
        <v>296</v>
      </c>
      <c r="AA14" s="184" t="s">
        <v>297</v>
      </c>
      <c r="AB14" s="180" t="s">
        <v>298</v>
      </c>
      <c r="AC14" s="180" t="s">
        <v>299</v>
      </c>
      <c r="AD14" s="474" t="s">
        <v>382</v>
      </c>
      <c r="AE14" s="475" t="s">
        <v>383</v>
      </c>
      <c r="AF14" s="184" t="s">
        <v>384</v>
      </c>
      <c r="AG14" s="180" t="s">
        <v>385</v>
      </c>
      <c r="AH14" s="3"/>
      <c r="AI14" s="15">
        <v>2010</v>
      </c>
      <c r="AJ14" s="15">
        <v>2011</v>
      </c>
      <c r="AK14" s="15">
        <v>2012</v>
      </c>
      <c r="AL14" s="15">
        <v>2013</v>
      </c>
      <c r="AM14" s="15">
        <v>2014</v>
      </c>
      <c r="AN14" s="15">
        <v>2015</v>
      </c>
      <c r="AO14" s="15">
        <v>2016</v>
      </c>
      <c r="AP14" s="15">
        <v>2016</v>
      </c>
    </row>
    <row r="15" spans="1:42" x14ac:dyDescent="0.2">
      <c r="A15" s="6" t="s">
        <v>16</v>
      </c>
      <c r="B15" s="84">
        <v>228</v>
      </c>
      <c r="C15" s="57">
        <v>230</v>
      </c>
      <c r="D15" s="57">
        <v>230</v>
      </c>
      <c r="E15" s="86">
        <v>243</v>
      </c>
      <c r="F15" s="226">
        <v>238</v>
      </c>
      <c r="G15" s="264">
        <v>251</v>
      </c>
      <c r="H15" s="57">
        <v>223</v>
      </c>
      <c r="I15" s="260">
        <v>218</v>
      </c>
      <c r="J15" s="226">
        <v>229</v>
      </c>
      <c r="K15" s="57">
        <v>244</v>
      </c>
      <c r="L15" s="57">
        <v>239</v>
      </c>
      <c r="M15" s="260">
        <v>227</v>
      </c>
      <c r="N15" s="226">
        <v>230</v>
      </c>
      <c r="O15" s="57">
        <v>253</v>
      </c>
      <c r="P15" s="57">
        <v>261</v>
      </c>
      <c r="Q15" s="260">
        <v>275</v>
      </c>
      <c r="R15" s="226">
        <v>276</v>
      </c>
      <c r="S15" s="57">
        <v>288</v>
      </c>
      <c r="T15" s="57">
        <v>288</v>
      </c>
      <c r="U15" s="86">
        <v>292</v>
      </c>
      <c r="V15" s="848">
        <v>302</v>
      </c>
      <c r="W15" s="791">
        <v>310</v>
      </c>
      <c r="X15" s="740">
        <v>308</v>
      </c>
      <c r="Y15" s="260">
        <v>422</v>
      </c>
      <c r="Z15" s="848">
        <v>805</v>
      </c>
      <c r="AA15" s="791">
        <v>858</v>
      </c>
      <c r="AB15" s="740">
        <v>853</v>
      </c>
      <c r="AC15" s="260">
        <v>863</v>
      </c>
      <c r="AD15" s="848">
        <v>906</v>
      </c>
      <c r="AE15" s="791"/>
      <c r="AF15" s="740"/>
      <c r="AG15" s="260"/>
      <c r="AH15" s="85"/>
      <c r="AI15" s="52">
        <f>SUM(B15:E15)</f>
        <v>931</v>
      </c>
      <c r="AJ15" s="52">
        <f>SUM(F15:I15)</f>
        <v>930</v>
      </c>
      <c r="AK15" s="52">
        <f>SUM(J15:M15)</f>
        <v>939</v>
      </c>
      <c r="AL15" s="52">
        <f>SUM(N15:Q15)</f>
        <v>1019</v>
      </c>
      <c r="AM15" s="52">
        <v>1144</v>
      </c>
      <c r="AN15" s="52">
        <f>SUM(V15:Y15)</f>
        <v>1342</v>
      </c>
      <c r="AO15" s="52"/>
      <c r="AP15" s="52">
        <f>SUM(Z15:AC15)</f>
        <v>3379</v>
      </c>
    </row>
    <row r="16" spans="1:42" ht="5.25" customHeight="1" x14ac:dyDescent="0.2">
      <c r="A16" s="6"/>
      <c r="B16" s="84"/>
      <c r="C16" s="57"/>
      <c r="D16" s="57"/>
      <c r="E16" s="86"/>
      <c r="F16" s="226"/>
      <c r="G16" s="264"/>
      <c r="H16" s="57"/>
      <c r="I16" s="260"/>
      <c r="J16" s="226"/>
      <c r="K16" s="57"/>
      <c r="L16" s="57"/>
      <c r="M16" s="260"/>
      <c r="N16" s="226"/>
      <c r="O16" s="57"/>
      <c r="P16" s="57"/>
      <c r="Q16" s="260"/>
      <c r="R16" s="226"/>
      <c r="S16" s="57"/>
      <c r="T16" s="57"/>
      <c r="U16" s="86"/>
      <c r="V16" s="830"/>
      <c r="W16" s="264"/>
      <c r="X16" s="57"/>
      <c r="Y16" s="260"/>
      <c r="Z16" s="830"/>
      <c r="AA16" s="264"/>
      <c r="AB16" s="57"/>
      <c r="AC16" s="260"/>
      <c r="AD16" s="830"/>
      <c r="AE16" s="264"/>
      <c r="AF16" s="57"/>
      <c r="AG16" s="260"/>
      <c r="AH16" s="85"/>
      <c r="AI16" s="52"/>
      <c r="AJ16" s="52"/>
      <c r="AK16" s="52"/>
      <c r="AL16" s="52"/>
      <c r="AM16" s="52"/>
      <c r="AN16" s="52"/>
      <c r="AO16" s="52"/>
      <c r="AP16" s="52"/>
    </row>
    <row r="17" spans="1:42" x14ac:dyDescent="0.2">
      <c r="A17" s="6" t="s">
        <v>235</v>
      </c>
      <c r="B17" s="84">
        <v>113</v>
      </c>
      <c r="C17" s="57">
        <v>118</v>
      </c>
      <c r="D17" s="57">
        <v>122</v>
      </c>
      <c r="E17" s="86">
        <v>132</v>
      </c>
      <c r="F17" s="222">
        <v>156</v>
      </c>
      <c r="G17" s="265">
        <v>160</v>
      </c>
      <c r="H17" s="57">
        <v>126</v>
      </c>
      <c r="I17" s="260">
        <v>121</v>
      </c>
      <c r="J17" s="222">
        <v>146</v>
      </c>
      <c r="K17" s="57">
        <v>161</v>
      </c>
      <c r="L17" s="57">
        <v>187</v>
      </c>
      <c r="M17" s="260">
        <v>191</v>
      </c>
      <c r="N17" s="222">
        <v>205</v>
      </c>
      <c r="O17" s="57">
        <v>261</v>
      </c>
      <c r="P17" s="57">
        <v>260</v>
      </c>
      <c r="Q17" s="260">
        <v>271</v>
      </c>
      <c r="R17" s="222">
        <v>254</v>
      </c>
      <c r="S17" s="57">
        <v>267</v>
      </c>
      <c r="T17" s="57">
        <v>252</v>
      </c>
      <c r="U17" s="86">
        <v>223</v>
      </c>
      <c r="V17" s="830">
        <v>222</v>
      </c>
      <c r="W17" s="264">
        <v>257</v>
      </c>
      <c r="X17" s="57">
        <v>269</v>
      </c>
      <c r="Y17" s="260">
        <v>225</v>
      </c>
      <c r="Z17" s="830">
        <v>212</v>
      </c>
      <c r="AA17" s="264">
        <v>200</v>
      </c>
      <c r="AB17" s="57">
        <v>178</v>
      </c>
      <c r="AC17" s="260">
        <v>147</v>
      </c>
      <c r="AD17" s="830">
        <v>114</v>
      </c>
      <c r="AE17" s="264"/>
      <c r="AF17" s="57"/>
      <c r="AG17" s="260"/>
      <c r="AH17" s="85"/>
      <c r="AI17" s="52">
        <f>SUM(B17:E17)</f>
        <v>485</v>
      </c>
      <c r="AJ17" s="52">
        <f>SUM(F17:I17)</f>
        <v>563</v>
      </c>
      <c r="AK17" s="52">
        <f>SUM(J17:M17)</f>
        <v>685</v>
      </c>
      <c r="AL17" s="52">
        <f>SUM(N17:Q17)</f>
        <v>997</v>
      </c>
      <c r="AM17" s="52">
        <v>996</v>
      </c>
      <c r="AN17" s="52">
        <f>SUM(V17:Y17)</f>
        <v>973</v>
      </c>
      <c r="AO17" s="52"/>
      <c r="AP17" s="52">
        <f>SUM(Z17:AC17)</f>
        <v>737</v>
      </c>
    </row>
    <row r="18" spans="1:42" ht="5.25" customHeight="1" x14ac:dyDescent="0.2">
      <c r="A18" s="6"/>
      <c r="B18" s="84"/>
      <c r="C18" s="57"/>
      <c r="D18" s="57"/>
      <c r="E18" s="86"/>
      <c r="F18" s="222"/>
      <c r="G18" s="265"/>
      <c r="H18" s="57"/>
      <c r="I18" s="260"/>
      <c r="J18" s="222"/>
      <c r="K18" s="57"/>
      <c r="L18" s="57"/>
      <c r="M18" s="260"/>
      <c r="N18" s="222"/>
      <c r="O18" s="57"/>
      <c r="P18" s="57"/>
      <c r="Q18" s="260"/>
      <c r="R18" s="222"/>
      <c r="S18" s="57"/>
      <c r="T18" s="57"/>
      <c r="U18" s="86"/>
      <c r="V18" s="830"/>
      <c r="W18" s="264"/>
      <c r="X18" s="57"/>
      <c r="Y18" s="260"/>
      <c r="Z18" s="830"/>
      <c r="AA18" s="264"/>
      <c r="AB18" s="57"/>
      <c r="AC18" s="260"/>
      <c r="AD18" s="830"/>
      <c r="AE18" s="264"/>
      <c r="AF18" s="57"/>
      <c r="AG18" s="260"/>
      <c r="AH18" s="85"/>
      <c r="AI18" s="52"/>
      <c r="AJ18" s="52"/>
      <c r="AK18" s="52"/>
      <c r="AL18" s="52"/>
      <c r="AM18" s="52"/>
      <c r="AN18" s="52"/>
      <c r="AO18" s="52"/>
      <c r="AP18" s="52"/>
    </row>
    <row r="19" spans="1:42" x14ac:dyDescent="0.2">
      <c r="A19" s="297" t="s">
        <v>236</v>
      </c>
      <c r="B19" s="113">
        <v>135</v>
      </c>
      <c r="C19" s="114">
        <v>139</v>
      </c>
      <c r="D19" s="114">
        <v>134</v>
      </c>
      <c r="E19" s="115">
        <v>128</v>
      </c>
      <c r="F19" s="268">
        <v>134</v>
      </c>
      <c r="G19" s="266">
        <v>142</v>
      </c>
      <c r="H19" s="114">
        <v>149</v>
      </c>
      <c r="I19" s="261">
        <v>138</v>
      </c>
      <c r="J19" s="268">
        <v>133</v>
      </c>
      <c r="K19" s="114">
        <v>180</v>
      </c>
      <c r="L19" s="114">
        <v>190</v>
      </c>
      <c r="M19" s="261">
        <v>192</v>
      </c>
      <c r="N19" s="268">
        <v>188</v>
      </c>
      <c r="O19" s="114">
        <v>183</v>
      </c>
      <c r="P19" s="114">
        <v>188</v>
      </c>
      <c r="Q19" s="261">
        <v>193</v>
      </c>
      <c r="R19" s="268">
        <v>180</v>
      </c>
      <c r="S19" s="114">
        <v>198</v>
      </c>
      <c r="T19" s="114">
        <v>301</v>
      </c>
      <c r="U19" s="115">
        <v>349</v>
      </c>
      <c r="V19" s="839">
        <v>289</v>
      </c>
      <c r="W19" s="781">
        <v>276</v>
      </c>
      <c r="X19" s="114">
        <v>317</v>
      </c>
      <c r="Y19" s="261">
        <v>379</v>
      </c>
      <c r="Z19" s="839">
        <v>471</v>
      </c>
      <c r="AA19" s="781">
        <v>514</v>
      </c>
      <c r="AB19" s="114">
        <v>592</v>
      </c>
      <c r="AC19" s="261">
        <v>569</v>
      </c>
      <c r="AD19" s="839">
        <v>541</v>
      </c>
      <c r="AE19" s="781"/>
      <c r="AF19" s="114"/>
      <c r="AG19" s="261"/>
      <c r="AH19" s="83"/>
      <c r="AI19" s="174">
        <f>SUM(B19:E19)</f>
        <v>536</v>
      </c>
      <c r="AJ19" s="174">
        <f>SUM(F19:I19)</f>
        <v>563</v>
      </c>
      <c r="AK19" s="174">
        <f>SUM(J19:M19)</f>
        <v>695</v>
      </c>
      <c r="AL19" s="174">
        <f>SUM(N19:Q19)</f>
        <v>752</v>
      </c>
      <c r="AM19" s="174">
        <v>1028</v>
      </c>
      <c r="AN19" s="174">
        <f>SUM(V19:Y19)</f>
        <v>1261</v>
      </c>
      <c r="AO19" s="174"/>
      <c r="AP19" s="174">
        <f>SUM(Z19:AC19)</f>
        <v>2146</v>
      </c>
    </row>
    <row r="20" spans="1:42" ht="5.25" customHeight="1" x14ac:dyDescent="0.2">
      <c r="A20" s="6"/>
      <c r="B20" s="84"/>
      <c r="C20" s="57"/>
      <c r="D20" s="57"/>
      <c r="E20" s="86"/>
      <c r="F20" s="222"/>
      <c r="G20" s="265"/>
      <c r="H20" s="57"/>
      <c r="I20" s="260"/>
      <c r="J20" s="222"/>
      <c r="K20" s="57"/>
      <c r="L20" s="57"/>
      <c r="M20" s="260"/>
      <c r="N20" s="222"/>
      <c r="O20" s="57"/>
      <c r="P20" s="57"/>
      <c r="Q20" s="260"/>
      <c r="R20" s="222"/>
      <c r="S20" s="57"/>
      <c r="T20" s="57"/>
      <c r="U20" s="86"/>
      <c r="V20" s="830"/>
      <c r="W20" s="264"/>
      <c r="X20" s="57"/>
      <c r="Y20" s="260"/>
      <c r="Z20" s="830"/>
      <c r="AA20" s="264"/>
      <c r="AB20" s="57"/>
      <c r="AC20" s="260"/>
      <c r="AD20" s="830"/>
      <c r="AE20" s="264"/>
      <c r="AF20" s="57"/>
      <c r="AG20" s="260"/>
      <c r="AH20" s="85"/>
      <c r="AI20" s="52"/>
      <c r="AJ20" s="52"/>
      <c r="AK20" s="52"/>
      <c r="AL20" s="52"/>
      <c r="AM20" s="52"/>
      <c r="AN20" s="52"/>
      <c r="AO20" s="52"/>
      <c r="AP20" s="52"/>
    </row>
    <row r="21" spans="1:42" x14ac:dyDescent="0.2">
      <c r="A21" s="297" t="s">
        <v>302</v>
      </c>
      <c r="B21" s="84">
        <v>155</v>
      </c>
      <c r="C21" s="57">
        <v>165</v>
      </c>
      <c r="D21" s="57">
        <v>163</v>
      </c>
      <c r="E21" s="86">
        <v>149</v>
      </c>
      <c r="F21" s="222">
        <v>141</v>
      </c>
      <c r="G21" s="265">
        <v>158</v>
      </c>
      <c r="H21" s="57">
        <v>167</v>
      </c>
      <c r="I21" s="260">
        <v>131</v>
      </c>
      <c r="J21" s="222">
        <v>138</v>
      </c>
      <c r="K21" s="57">
        <v>156</v>
      </c>
      <c r="L21" s="57">
        <v>188</v>
      </c>
      <c r="M21" s="260">
        <v>175</v>
      </c>
      <c r="N21" s="222">
        <v>153</v>
      </c>
      <c r="O21" s="57">
        <v>181</v>
      </c>
      <c r="P21" s="57">
        <v>213</v>
      </c>
      <c r="Q21" s="260">
        <v>218</v>
      </c>
      <c r="R21" s="222">
        <v>202</v>
      </c>
      <c r="S21" s="57">
        <v>235</v>
      </c>
      <c r="T21" s="57">
        <v>298</v>
      </c>
      <c r="U21" s="86">
        <v>305</v>
      </c>
      <c r="V21" s="830">
        <v>291</v>
      </c>
      <c r="W21" s="264">
        <v>303</v>
      </c>
      <c r="X21" s="57">
        <v>270</v>
      </c>
      <c r="Y21" s="260">
        <v>280</v>
      </c>
      <c r="Z21" s="830">
        <v>423</v>
      </c>
      <c r="AA21" s="264">
        <v>442</v>
      </c>
      <c r="AB21" s="57">
        <v>476</v>
      </c>
      <c r="AC21" s="260">
        <v>483</v>
      </c>
      <c r="AD21" s="830">
        <v>450</v>
      </c>
      <c r="AE21" s="264"/>
      <c r="AF21" s="57"/>
      <c r="AG21" s="260"/>
      <c r="AH21" s="85"/>
      <c r="AI21" s="52">
        <f>SUM(B21:E21)</f>
        <v>632</v>
      </c>
      <c r="AJ21" s="52">
        <f>SUM(F21:I21)</f>
        <v>597</v>
      </c>
      <c r="AK21" s="52">
        <f>SUM(J21:M21)</f>
        <v>657</v>
      </c>
      <c r="AL21" s="52">
        <f>SUM(N21:Q21)</f>
        <v>765</v>
      </c>
      <c r="AM21" s="52">
        <v>1040</v>
      </c>
      <c r="AN21" s="52">
        <f>SUM(V21:Y21)</f>
        <v>1144</v>
      </c>
      <c r="AO21" s="52"/>
      <c r="AP21" s="52">
        <f>SUM(Z21:AC21)</f>
        <v>1824</v>
      </c>
    </row>
    <row r="22" spans="1:42" ht="5.25" customHeight="1" x14ac:dyDescent="0.2">
      <c r="A22" s="6"/>
      <c r="B22" s="84"/>
      <c r="C22" s="57"/>
      <c r="D22" s="57"/>
      <c r="E22" s="86"/>
      <c r="F22" s="222"/>
      <c r="G22" s="265"/>
      <c r="H22" s="57"/>
      <c r="I22" s="260"/>
      <c r="J22" s="222"/>
      <c r="K22" s="57"/>
      <c r="L22" s="57"/>
      <c r="M22" s="260"/>
      <c r="N22" s="222"/>
      <c r="O22" s="57"/>
      <c r="P22" s="57"/>
      <c r="Q22" s="260"/>
      <c r="R22" s="222"/>
      <c r="S22" s="57"/>
      <c r="T22" s="57"/>
      <c r="U22" s="86"/>
      <c r="V22" s="830"/>
      <c r="W22" s="264"/>
      <c r="X22" s="57"/>
      <c r="Y22" s="260"/>
      <c r="Z22" s="830"/>
      <c r="AA22" s="264"/>
      <c r="AB22" s="57"/>
      <c r="AC22" s="260"/>
      <c r="AD22" s="830"/>
      <c r="AE22" s="264"/>
      <c r="AF22" s="57"/>
      <c r="AG22" s="260"/>
      <c r="AH22" s="85"/>
      <c r="AI22" s="52"/>
      <c r="AJ22" s="52"/>
      <c r="AK22" s="52"/>
      <c r="AL22" s="52"/>
      <c r="AM22" s="52"/>
      <c r="AN22" s="52"/>
      <c r="AO22" s="52"/>
      <c r="AP22" s="52"/>
    </row>
    <row r="23" spans="1:42" ht="13.5" thickBot="1" x14ac:dyDescent="0.25">
      <c r="A23" s="23" t="s">
        <v>18</v>
      </c>
      <c r="B23" s="126">
        <v>631</v>
      </c>
      <c r="C23" s="127">
        <v>652</v>
      </c>
      <c r="D23" s="127">
        <v>649</v>
      </c>
      <c r="E23" s="128">
        <v>652</v>
      </c>
      <c r="F23" s="269">
        <v>669</v>
      </c>
      <c r="G23" s="267">
        <v>711</v>
      </c>
      <c r="H23" s="127">
        <v>665</v>
      </c>
      <c r="I23" s="262">
        <v>608</v>
      </c>
      <c r="J23" s="269">
        <v>646</v>
      </c>
      <c r="K23" s="127">
        <v>741</v>
      </c>
      <c r="L23" s="127">
        <v>804</v>
      </c>
      <c r="M23" s="262">
        <v>785</v>
      </c>
      <c r="N23" s="269">
        <v>776</v>
      </c>
      <c r="O23" s="127">
        <v>878</v>
      </c>
      <c r="P23" s="127">
        <v>922</v>
      </c>
      <c r="Q23" s="262">
        <v>957</v>
      </c>
      <c r="R23" s="269">
        <v>912</v>
      </c>
      <c r="S23" s="127">
        <v>988</v>
      </c>
      <c r="T23" s="127">
        <v>1139</v>
      </c>
      <c r="U23" s="128">
        <v>1169</v>
      </c>
      <c r="V23" s="849">
        <v>1104</v>
      </c>
      <c r="W23" s="774">
        <v>1146</v>
      </c>
      <c r="X23" s="127">
        <v>1164</v>
      </c>
      <c r="Y23" s="262">
        <v>1306</v>
      </c>
      <c r="Z23" s="849">
        <v>1911</v>
      </c>
      <c r="AA23" s="774">
        <v>2014</v>
      </c>
      <c r="AB23" s="127">
        <v>2099</v>
      </c>
      <c r="AC23" s="262">
        <v>2062</v>
      </c>
      <c r="AD23" s="849">
        <v>2011</v>
      </c>
      <c r="AE23" s="774"/>
      <c r="AF23" s="127"/>
      <c r="AG23" s="262"/>
      <c r="AH23" s="85"/>
      <c r="AI23" s="129">
        <f>SUM(AI15:AI21)</f>
        <v>2584</v>
      </c>
      <c r="AJ23" s="129">
        <f>SUM(AJ15:AJ21)</f>
        <v>2653</v>
      </c>
      <c r="AK23" s="129">
        <f>SUM(AK15:AK21)</f>
        <v>2976</v>
      </c>
      <c r="AL23" s="129">
        <v>3533</v>
      </c>
      <c r="AM23" s="129">
        <v>4208</v>
      </c>
      <c r="AN23" s="129">
        <f>SUM(V23:Y23)</f>
        <v>4720</v>
      </c>
      <c r="AO23" s="129"/>
      <c r="AP23" s="129">
        <f>SUM(Z23:AC23)</f>
        <v>8086</v>
      </c>
    </row>
    <row r="25" spans="1:42" s="2" customFormat="1" ht="14.25" x14ac:dyDescent="0.2">
      <c r="A25" s="688" t="s">
        <v>237</v>
      </c>
      <c r="H25" s="178"/>
      <c r="I25" s="178"/>
      <c r="L25" s="178"/>
      <c r="M25" s="178"/>
      <c r="P25" s="178"/>
      <c r="Q25" s="178"/>
      <c r="T25" s="178"/>
      <c r="U25" s="178"/>
      <c r="V25" s="178"/>
      <c r="W25" s="178"/>
      <c r="X25" s="178"/>
      <c r="Y25" s="178"/>
      <c r="Z25" s="178"/>
      <c r="AA25" s="178"/>
      <c r="AB25" s="178"/>
      <c r="AC25" s="178"/>
      <c r="AD25" s="178"/>
      <c r="AE25" s="178"/>
      <c r="AF25" s="178"/>
      <c r="AG25" s="178"/>
    </row>
    <row r="26" spans="1:42" s="2" customFormat="1" ht="15.75" thickBot="1" x14ac:dyDescent="0.3">
      <c r="A26" s="1" t="s">
        <v>147</v>
      </c>
      <c r="H26" s="178"/>
      <c r="I26" s="178"/>
      <c r="L26" s="178"/>
      <c r="M26" s="178"/>
      <c r="P26" s="178"/>
      <c r="Q26" s="178"/>
      <c r="T26" s="178"/>
      <c r="U26" s="178"/>
      <c r="V26" s="178"/>
      <c r="W26" s="178"/>
      <c r="X26" s="178"/>
      <c r="Y26" s="178"/>
      <c r="Z26" s="178"/>
      <c r="AA26" s="178"/>
      <c r="AB26" s="178"/>
      <c r="AC26" s="178"/>
      <c r="AD26" s="178"/>
      <c r="AE26" s="178"/>
      <c r="AF26" s="178"/>
      <c r="AG26" s="178"/>
    </row>
    <row r="27" spans="1:42" s="2" customFormat="1" ht="13.5" thickBot="1" x14ac:dyDescent="0.25">
      <c r="A27" s="13" t="s">
        <v>7</v>
      </c>
      <c r="B27" s="14" t="s">
        <v>8</v>
      </c>
      <c r="C27" s="28" t="s">
        <v>1</v>
      </c>
      <c r="D27" s="28" t="s">
        <v>2</v>
      </c>
      <c r="E27" s="29" t="s">
        <v>19</v>
      </c>
      <c r="F27" s="183" t="s">
        <v>117</v>
      </c>
      <c r="G27" s="263" t="s">
        <v>126</v>
      </c>
      <c r="H27" s="270" t="s">
        <v>135</v>
      </c>
      <c r="I27" s="184" t="s">
        <v>137</v>
      </c>
      <c r="J27" s="183" t="s">
        <v>144</v>
      </c>
      <c r="K27" s="270" t="s">
        <v>148</v>
      </c>
      <c r="L27" s="270" t="s">
        <v>149</v>
      </c>
      <c r="M27" s="184" t="s">
        <v>150</v>
      </c>
      <c r="N27" s="474" t="s">
        <v>218</v>
      </c>
      <c r="O27" s="270" t="s">
        <v>219</v>
      </c>
      <c r="P27" s="270" t="s">
        <v>220</v>
      </c>
      <c r="Q27" s="184" t="s">
        <v>221</v>
      </c>
      <c r="R27" s="474" t="s">
        <v>228</v>
      </c>
      <c r="S27" s="475" t="s">
        <v>229</v>
      </c>
      <c r="T27" s="475" t="s">
        <v>230</v>
      </c>
      <c r="U27" s="180" t="s">
        <v>231</v>
      </c>
      <c r="V27" s="859"/>
      <c r="W27" s="859"/>
      <c r="X27" s="859"/>
      <c r="Y27" s="859"/>
      <c r="Z27" s="859"/>
      <c r="AA27" s="859"/>
      <c r="AB27" s="859"/>
      <c r="AC27" s="859"/>
      <c r="AD27" s="859"/>
      <c r="AE27" s="859"/>
      <c r="AF27" s="859"/>
      <c r="AG27" s="859"/>
      <c r="AH27" s="3"/>
      <c r="AI27" s="15">
        <v>2010</v>
      </c>
      <c r="AJ27" s="15">
        <v>2011</v>
      </c>
      <c r="AK27" s="15">
        <v>2012</v>
      </c>
      <c r="AL27" s="15">
        <v>2013</v>
      </c>
      <c r="AM27" s="15">
        <v>2014</v>
      </c>
      <c r="AN27" s="881"/>
      <c r="AO27" s="881"/>
      <c r="AP27" s="881"/>
    </row>
    <row r="28" spans="1:42" s="2" customFormat="1" x14ac:dyDescent="0.2">
      <c r="A28" s="6" t="s">
        <v>16</v>
      </c>
      <c r="B28" s="84">
        <v>228</v>
      </c>
      <c r="C28" s="57">
        <v>230</v>
      </c>
      <c r="D28" s="57">
        <v>230</v>
      </c>
      <c r="E28" s="86">
        <v>243</v>
      </c>
      <c r="F28" s="226">
        <v>238</v>
      </c>
      <c r="G28" s="264">
        <v>251</v>
      </c>
      <c r="H28" s="57">
        <v>223</v>
      </c>
      <c r="I28" s="260">
        <v>218</v>
      </c>
      <c r="J28" s="226">
        <v>229</v>
      </c>
      <c r="K28" s="57">
        <v>244</v>
      </c>
      <c r="L28" s="57">
        <v>239</v>
      </c>
      <c r="M28" s="260">
        <v>227</v>
      </c>
      <c r="N28" s="226">
        <v>230</v>
      </c>
      <c r="O28" s="57">
        <v>253</v>
      </c>
      <c r="P28" s="57">
        <v>261</v>
      </c>
      <c r="Q28" s="260">
        <v>275</v>
      </c>
      <c r="R28" s="226">
        <v>276</v>
      </c>
      <c r="S28" s="57">
        <v>288</v>
      </c>
      <c r="T28" s="57">
        <v>288</v>
      </c>
      <c r="U28" s="86">
        <v>292</v>
      </c>
      <c r="V28" s="56"/>
      <c r="W28" s="56"/>
      <c r="X28" s="56"/>
      <c r="Y28" s="56"/>
      <c r="Z28" s="56"/>
      <c r="AA28" s="56"/>
      <c r="AB28" s="56"/>
      <c r="AC28" s="56"/>
      <c r="AD28" s="56"/>
      <c r="AE28" s="56"/>
      <c r="AF28" s="56"/>
      <c r="AG28" s="56"/>
      <c r="AH28" s="85"/>
      <c r="AI28" s="52">
        <f>SUM(B28:E28)</f>
        <v>931</v>
      </c>
      <c r="AJ28" s="52">
        <f>SUM(F28:I28)</f>
        <v>930</v>
      </c>
      <c r="AK28" s="52">
        <f>SUM(J28:M28)</f>
        <v>939</v>
      </c>
      <c r="AL28" s="52">
        <v>1019</v>
      </c>
      <c r="AM28" s="52">
        <v>1144</v>
      </c>
      <c r="AN28" s="56"/>
      <c r="AO28" s="56"/>
      <c r="AP28" s="56"/>
    </row>
    <row r="29" spans="1:42" s="2" customFormat="1" ht="7.5" customHeight="1" x14ac:dyDescent="0.2">
      <c r="A29" s="6"/>
      <c r="B29" s="84"/>
      <c r="C29" s="57"/>
      <c r="D29" s="57"/>
      <c r="E29" s="86"/>
      <c r="F29" s="226"/>
      <c r="G29" s="264"/>
      <c r="H29" s="57"/>
      <c r="I29" s="260"/>
      <c r="J29" s="226"/>
      <c r="K29" s="57"/>
      <c r="L29" s="57"/>
      <c r="M29" s="260"/>
      <c r="N29" s="226"/>
      <c r="O29" s="57"/>
      <c r="P29" s="57"/>
      <c r="Q29" s="260"/>
      <c r="R29" s="226"/>
      <c r="S29" s="57"/>
      <c r="T29" s="57"/>
      <c r="U29" s="86"/>
      <c r="V29" s="56"/>
      <c r="W29" s="56"/>
      <c r="X29" s="56"/>
      <c r="Y29" s="56"/>
      <c r="Z29" s="56"/>
      <c r="AA29" s="56"/>
      <c r="AB29" s="56"/>
      <c r="AC29" s="56"/>
      <c r="AD29" s="56"/>
      <c r="AE29" s="56"/>
      <c r="AF29" s="56"/>
      <c r="AG29" s="56"/>
      <c r="AH29" s="85"/>
      <c r="AI29" s="52"/>
      <c r="AJ29" s="52"/>
      <c r="AK29" s="52"/>
      <c r="AL29" s="52"/>
      <c r="AM29" s="52"/>
      <c r="AN29" s="56"/>
      <c r="AO29" s="56"/>
      <c r="AP29" s="56"/>
    </row>
    <row r="30" spans="1:42" s="2" customFormat="1" x14ac:dyDescent="0.2">
      <c r="A30" s="6" t="s">
        <v>17</v>
      </c>
      <c r="B30" s="84">
        <v>135</v>
      </c>
      <c r="C30" s="57">
        <v>145</v>
      </c>
      <c r="D30" s="57">
        <v>148</v>
      </c>
      <c r="E30" s="86">
        <v>161</v>
      </c>
      <c r="F30" s="222">
        <v>189</v>
      </c>
      <c r="G30" s="265">
        <v>194</v>
      </c>
      <c r="H30" s="57">
        <v>160</v>
      </c>
      <c r="I30" s="260">
        <v>155</v>
      </c>
      <c r="J30" s="222">
        <v>187</v>
      </c>
      <c r="K30" s="57">
        <v>234</v>
      </c>
      <c r="L30" s="57">
        <v>275</v>
      </c>
      <c r="M30" s="260">
        <v>290</v>
      </c>
      <c r="N30" s="222">
        <v>300</v>
      </c>
      <c r="O30" s="57">
        <v>339</v>
      </c>
      <c r="P30" s="57">
        <v>329</v>
      </c>
      <c r="Q30" s="260">
        <v>329</v>
      </c>
      <c r="R30" s="222">
        <v>319</v>
      </c>
      <c r="S30" s="57">
        <v>343</v>
      </c>
      <c r="T30" s="57">
        <v>396</v>
      </c>
      <c r="U30" s="86">
        <v>411</v>
      </c>
      <c r="V30" s="56"/>
      <c r="W30" s="56"/>
      <c r="X30" s="56"/>
      <c r="Y30" s="56"/>
      <c r="Z30" s="56"/>
      <c r="AA30" s="56"/>
      <c r="AB30" s="56"/>
      <c r="AC30" s="56"/>
      <c r="AD30" s="56"/>
      <c r="AE30" s="56"/>
      <c r="AF30" s="56"/>
      <c r="AG30" s="56"/>
      <c r="AH30" s="85"/>
      <c r="AI30" s="52">
        <f>SUM(B30:E30)</f>
        <v>589</v>
      </c>
      <c r="AJ30" s="52">
        <f>SUM(F30:I30)</f>
        <v>698</v>
      </c>
      <c r="AK30" s="52">
        <f>SUM(J30:M30)</f>
        <v>986</v>
      </c>
      <c r="AL30" s="52">
        <v>1297</v>
      </c>
      <c r="AM30" s="52">
        <v>1469</v>
      </c>
      <c r="AN30" s="56"/>
      <c r="AO30" s="56"/>
      <c r="AP30" s="56"/>
    </row>
    <row r="31" spans="1:42" s="2" customFormat="1" ht="7.5" customHeight="1" x14ac:dyDescent="0.2">
      <c r="A31" s="6"/>
      <c r="B31" s="84"/>
      <c r="C31" s="57"/>
      <c r="D31" s="57"/>
      <c r="E31" s="86"/>
      <c r="F31" s="222"/>
      <c r="G31" s="265"/>
      <c r="H31" s="57"/>
      <c r="I31" s="260"/>
      <c r="J31" s="222"/>
      <c r="K31" s="57"/>
      <c r="L31" s="57"/>
      <c r="M31" s="260"/>
      <c r="N31" s="222"/>
      <c r="O31" s="57"/>
      <c r="P31" s="57"/>
      <c r="Q31" s="260"/>
      <c r="R31" s="222"/>
      <c r="S31" s="57"/>
      <c r="T31" s="57"/>
      <c r="U31" s="86"/>
      <c r="V31" s="56"/>
      <c r="W31" s="56"/>
      <c r="X31" s="56"/>
      <c r="Y31" s="56"/>
      <c r="Z31" s="56"/>
      <c r="AA31" s="56"/>
      <c r="AB31" s="56"/>
      <c r="AC31" s="56"/>
      <c r="AD31" s="56"/>
      <c r="AE31" s="56"/>
      <c r="AF31" s="56"/>
      <c r="AG31" s="56"/>
      <c r="AH31" s="85"/>
      <c r="AI31" s="52"/>
      <c r="AJ31" s="52"/>
      <c r="AK31" s="52"/>
      <c r="AL31" s="52"/>
      <c r="AM31" s="52"/>
      <c r="AN31" s="56"/>
      <c r="AO31" s="56"/>
      <c r="AP31" s="56"/>
    </row>
    <row r="32" spans="1:42" s="2" customFormat="1" x14ac:dyDescent="0.2">
      <c r="A32" s="297" t="s">
        <v>208</v>
      </c>
      <c r="B32" s="113">
        <v>173</v>
      </c>
      <c r="C32" s="114">
        <v>171</v>
      </c>
      <c r="D32" s="114">
        <v>169</v>
      </c>
      <c r="E32" s="115">
        <v>159</v>
      </c>
      <c r="F32" s="268">
        <v>146</v>
      </c>
      <c r="G32" s="266">
        <v>166</v>
      </c>
      <c r="H32" s="114">
        <v>183</v>
      </c>
      <c r="I32" s="261">
        <v>160</v>
      </c>
      <c r="J32" s="268">
        <v>145</v>
      </c>
      <c r="K32" s="114">
        <v>156</v>
      </c>
      <c r="L32" s="114">
        <v>171</v>
      </c>
      <c r="M32" s="261">
        <v>162</v>
      </c>
      <c r="N32" s="268">
        <v>153</v>
      </c>
      <c r="O32" s="114">
        <v>180</v>
      </c>
      <c r="P32" s="114">
        <v>202</v>
      </c>
      <c r="Q32" s="261">
        <v>194</v>
      </c>
      <c r="R32" s="268">
        <v>182</v>
      </c>
      <c r="S32" s="114">
        <v>210</v>
      </c>
      <c r="T32" s="114">
        <v>238</v>
      </c>
      <c r="U32" s="115">
        <v>253</v>
      </c>
      <c r="V32" s="427"/>
      <c r="W32" s="427"/>
      <c r="X32" s="427"/>
      <c r="Y32" s="427"/>
      <c r="Z32" s="427"/>
      <c r="AA32" s="427"/>
      <c r="AB32" s="427"/>
      <c r="AC32" s="427"/>
      <c r="AD32" s="427"/>
      <c r="AE32" s="427"/>
      <c r="AF32" s="427"/>
      <c r="AG32" s="427"/>
      <c r="AH32" s="83"/>
      <c r="AI32" s="174">
        <f>SUM(B32:E32)</f>
        <v>672</v>
      </c>
      <c r="AJ32" s="174">
        <f>SUM(F32:I32)</f>
        <v>655</v>
      </c>
      <c r="AK32" s="174">
        <f>SUM(J32:M32)</f>
        <v>634</v>
      </c>
      <c r="AL32" s="174">
        <v>729</v>
      </c>
      <c r="AM32" s="174">
        <v>883</v>
      </c>
      <c r="AN32" s="427"/>
      <c r="AO32" s="427"/>
      <c r="AP32" s="427"/>
    </row>
    <row r="33" spans="1:42" s="2" customFormat="1" ht="7.5" customHeight="1" x14ac:dyDescent="0.2">
      <c r="A33" s="6"/>
      <c r="B33" s="84"/>
      <c r="C33" s="57"/>
      <c r="D33" s="57"/>
      <c r="E33" s="86"/>
      <c r="F33" s="222"/>
      <c r="G33" s="265"/>
      <c r="H33" s="57"/>
      <c r="I33" s="260"/>
      <c r="J33" s="222"/>
      <c r="K33" s="57"/>
      <c r="L33" s="57"/>
      <c r="M33" s="260"/>
      <c r="N33" s="222"/>
      <c r="O33" s="57"/>
      <c r="P33" s="57"/>
      <c r="Q33" s="260"/>
      <c r="R33" s="222"/>
      <c r="S33" s="57"/>
      <c r="T33" s="57"/>
      <c r="U33" s="86"/>
      <c r="V33" s="56"/>
      <c r="W33" s="56"/>
      <c r="X33" s="56"/>
      <c r="Y33" s="56"/>
      <c r="Z33" s="56"/>
      <c r="AA33" s="56"/>
      <c r="AB33" s="56"/>
      <c r="AC33" s="56"/>
      <c r="AD33" s="56"/>
      <c r="AE33" s="56"/>
      <c r="AF33" s="56"/>
      <c r="AG33" s="56"/>
      <c r="AH33" s="85"/>
      <c r="AI33" s="52"/>
      <c r="AJ33" s="52"/>
      <c r="AK33" s="52"/>
      <c r="AL33" s="52"/>
      <c r="AM33" s="52"/>
      <c r="AN33" s="56"/>
      <c r="AO33" s="56"/>
      <c r="AP33" s="56"/>
    </row>
    <row r="34" spans="1:42" s="2" customFormat="1" x14ac:dyDescent="0.2">
      <c r="A34" s="297" t="s">
        <v>209</v>
      </c>
      <c r="B34" s="84">
        <v>95</v>
      </c>
      <c r="C34" s="57">
        <v>106</v>
      </c>
      <c r="D34" s="57">
        <v>102</v>
      </c>
      <c r="E34" s="86">
        <v>89</v>
      </c>
      <c r="F34" s="222">
        <v>96</v>
      </c>
      <c r="G34" s="265">
        <v>100</v>
      </c>
      <c r="H34" s="57">
        <v>99</v>
      </c>
      <c r="I34" s="260">
        <v>75</v>
      </c>
      <c r="J34" s="222">
        <v>85</v>
      </c>
      <c r="K34" s="57">
        <v>107</v>
      </c>
      <c r="L34" s="57">
        <v>119</v>
      </c>
      <c r="M34" s="260">
        <v>106</v>
      </c>
      <c r="N34" s="222">
        <v>93</v>
      </c>
      <c r="O34" s="57">
        <v>106</v>
      </c>
      <c r="P34" s="57">
        <v>130</v>
      </c>
      <c r="Q34" s="260">
        <v>159</v>
      </c>
      <c r="R34" s="222">
        <v>135</v>
      </c>
      <c r="S34" s="57">
        <v>147</v>
      </c>
      <c r="T34" s="57">
        <v>217</v>
      </c>
      <c r="U34" s="86">
        <v>213</v>
      </c>
      <c r="V34" s="56"/>
      <c r="W34" s="56"/>
      <c r="X34" s="56"/>
      <c r="Y34" s="56"/>
      <c r="Z34" s="56"/>
      <c r="AA34" s="56"/>
      <c r="AB34" s="56"/>
      <c r="AC34" s="56"/>
      <c r="AD34" s="56"/>
      <c r="AE34" s="56"/>
      <c r="AF34" s="56"/>
      <c r="AG34" s="56"/>
      <c r="AH34" s="85"/>
      <c r="AI34" s="52">
        <f>SUM(B34:E34)</f>
        <v>392</v>
      </c>
      <c r="AJ34" s="52">
        <f>SUM(F34:I34)</f>
        <v>370</v>
      </c>
      <c r="AK34" s="52">
        <f>SUM(J34:M34)</f>
        <v>417</v>
      </c>
      <c r="AL34" s="52">
        <v>488</v>
      </c>
      <c r="AM34" s="52">
        <v>712</v>
      </c>
      <c r="AN34" s="56"/>
      <c r="AO34" s="56"/>
      <c r="AP34" s="56"/>
    </row>
    <row r="35" spans="1:42" s="2" customFormat="1" ht="5.25" customHeight="1" x14ac:dyDescent="0.2">
      <c r="A35" s="6"/>
      <c r="B35" s="84"/>
      <c r="C35" s="57"/>
      <c r="D35" s="57"/>
      <c r="E35" s="86"/>
      <c r="F35" s="222"/>
      <c r="G35" s="265"/>
      <c r="H35" s="57"/>
      <c r="I35" s="260"/>
      <c r="J35" s="222"/>
      <c r="K35" s="57"/>
      <c r="L35" s="57"/>
      <c r="M35" s="260"/>
      <c r="N35" s="222"/>
      <c r="O35" s="57"/>
      <c r="P35" s="57"/>
      <c r="Q35" s="260"/>
      <c r="R35" s="222"/>
      <c r="S35" s="57"/>
      <c r="T35" s="57"/>
      <c r="U35" s="86"/>
      <c r="V35" s="56"/>
      <c r="W35" s="56"/>
      <c r="X35" s="56"/>
      <c r="Y35" s="56"/>
      <c r="Z35" s="56"/>
      <c r="AA35" s="56"/>
      <c r="AB35" s="56"/>
      <c r="AC35" s="56"/>
      <c r="AD35" s="56"/>
      <c r="AE35" s="56"/>
      <c r="AF35" s="56"/>
      <c r="AG35" s="56"/>
      <c r="AH35" s="85"/>
      <c r="AI35" s="52"/>
      <c r="AJ35" s="52"/>
      <c r="AK35" s="52"/>
      <c r="AL35" s="52"/>
      <c r="AM35" s="52"/>
      <c r="AN35" s="56"/>
      <c r="AO35" s="56"/>
      <c r="AP35" s="56"/>
    </row>
    <row r="36" spans="1:42" s="2" customFormat="1" ht="13.5" thickBot="1" x14ac:dyDescent="0.25">
      <c r="A36" s="23" t="s">
        <v>18</v>
      </c>
      <c r="B36" s="126">
        <f>SUM(B28:B34)</f>
        <v>631</v>
      </c>
      <c r="C36" s="127">
        <f t="shared" ref="C36:M36" si="3">SUM(C28:C34)</f>
        <v>652</v>
      </c>
      <c r="D36" s="127">
        <f t="shared" si="3"/>
        <v>649</v>
      </c>
      <c r="E36" s="128">
        <f t="shared" si="3"/>
        <v>652</v>
      </c>
      <c r="F36" s="269">
        <f t="shared" si="3"/>
        <v>669</v>
      </c>
      <c r="G36" s="267">
        <f t="shared" si="3"/>
        <v>711</v>
      </c>
      <c r="H36" s="127">
        <f t="shared" si="3"/>
        <v>665</v>
      </c>
      <c r="I36" s="262">
        <f t="shared" si="3"/>
        <v>608</v>
      </c>
      <c r="J36" s="269">
        <f t="shared" si="3"/>
        <v>646</v>
      </c>
      <c r="K36" s="127">
        <f t="shared" si="3"/>
        <v>741</v>
      </c>
      <c r="L36" s="127">
        <f t="shared" si="3"/>
        <v>804</v>
      </c>
      <c r="M36" s="262">
        <f t="shared" si="3"/>
        <v>785</v>
      </c>
      <c r="N36" s="269">
        <v>776</v>
      </c>
      <c r="O36" s="127">
        <v>878</v>
      </c>
      <c r="P36" s="127">
        <v>922</v>
      </c>
      <c r="Q36" s="262">
        <v>957</v>
      </c>
      <c r="R36" s="269">
        <v>912</v>
      </c>
      <c r="S36" s="127">
        <v>988</v>
      </c>
      <c r="T36" s="127">
        <v>1139</v>
      </c>
      <c r="U36" s="128">
        <v>1169</v>
      </c>
      <c r="V36" s="192"/>
      <c r="W36" s="192"/>
      <c r="X36" s="192"/>
      <c r="Y36" s="192"/>
      <c r="Z36" s="192"/>
      <c r="AA36" s="192"/>
      <c r="AB36" s="192"/>
      <c r="AC36" s="192"/>
      <c r="AD36" s="192"/>
      <c r="AE36" s="192"/>
      <c r="AF36" s="192"/>
      <c r="AG36" s="192"/>
      <c r="AH36" s="85"/>
      <c r="AI36" s="129">
        <f>SUM(AI28:AI34)</f>
        <v>2584</v>
      </c>
      <c r="AJ36" s="129">
        <f>SUM(AJ28:AJ34)</f>
        <v>2653</v>
      </c>
      <c r="AK36" s="129">
        <f>SUM(AK28:AK34)</f>
        <v>2976</v>
      </c>
      <c r="AL36" s="129">
        <v>3533</v>
      </c>
      <c r="AM36" s="129">
        <v>4208</v>
      </c>
      <c r="AN36" s="192"/>
      <c r="AO36" s="192"/>
      <c r="AP36" s="192"/>
    </row>
    <row r="37" spans="1:42" x14ac:dyDescent="0.2">
      <c r="Y37" s="179"/>
      <c r="AC37" s="179"/>
      <c r="AG37" s="179"/>
      <c r="AN37" s="179"/>
      <c r="AO37" s="179"/>
      <c r="AP37" s="179"/>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4" type="noConversion"/>
  <pageMargins left="0.2" right="0.2" top="0.5" bottom="0.5" header="0" footer="0"/>
  <pageSetup scale="32" orientation="portrait" verticalDpi="1200" r:id="rId3"/>
  <ignoredErrors>
    <ignoredError sqref="AI4 AI5:AI7 AJ4:AJ7 AK4:AK7 AI8:AI10 AK8:AK10 AJ8:AJ10 AI15:AL15 AI17:AL17 AI19:AL19 AI21:AL21 AI28:AI35 AJ28:AJ36 AK28:AK36 AN15:AN23 AN6 AP4:AP10 AP15:AP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6"/>
  <sheetViews>
    <sheetView zoomScaleNormal="100" workbookViewId="0">
      <pane xSplit="1" ySplit="4" topLeftCell="B23" activePane="bottomRight" state="frozen"/>
      <selection activeCell="D31" sqref="D31"/>
      <selection pane="topRight" activeCell="D31" sqref="D31"/>
      <selection pane="bottomLeft" activeCell="D31" sqref="D31"/>
      <selection pane="bottomRight" activeCell="X94" sqref="X94"/>
    </sheetView>
  </sheetViews>
  <sheetFormatPr defaultRowHeight="12.75" outlineLevelCol="1" x14ac:dyDescent="0.2"/>
  <cols>
    <col min="1" max="1" width="41.5703125" customWidth="1"/>
    <col min="2" max="9" width="9.140625" style="272" hidden="1" customWidth="1"/>
    <col min="10"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23" width="9.140625" style="272" customWidth="1" outlineLevel="1"/>
    <col min="24" max="24" width="9.140625" style="144" customWidth="1" outlineLevel="1"/>
    <col min="25" max="25" width="9.140625" style="272" customWidth="1" outlineLevel="1"/>
    <col min="26" max="26" width="3.140625" style="272" customWidth="1" outlineLevel="1"/>
    <col min="27" max="31" width="9.140625" style="272" customWidth="1" outlineLevel="1"/>
    <col min="32" max="34" width="9.140625" style="272" hidden="1" customWidth="1" outlineLevel="1"/>
    <col min="35" max="35" width="2.42578125" customWidth="1" collapsed="1"/>
    <col min="36" max="36" width="2.7109375" style="272" customWidth="1"/>
    <col min="37" max="40" width="9.140625" style="272" customWidth="1"/>
    <col min="42" max="42" width="9.140625" customWidth="1"/>
    <col min="43" max="43" width="9.140625" style="272" hidden="1" customWidth="1"/>
    <col min="44" max="44" width="9.140625" style="272" customWidth="1"/>
  </cols>
  <sheetData>
    <row r="1" spans="1:44" s="321" customFormat="1" ht="15" x14ac:dyDescent="0.25">
      <c r="A1" s="281" t="s">
        <v>0</v>
      </c>
      <c r="X1" s="282"/>
    </row>
    <row r="2" spans="1:44" s="321" customFormat="1" ht="15.75" thickBot="1" x14ac:dyDescent="0.3">
      <c r="A2" s="281" t="s">
        <v>123</v>
      </c>
      <c r="B2" s="282"/>
      <c r="X2" s="282"/>
    </row>
    <row r="3" spans="1:44" ht="13.5" thickBot="1" x14ac:dyDescent="0.25">
      <c r="A3" s="13" t="s">
        <v>7</v>
      </c>
      <c r="B3" s="14" t="s">
        <v>8</v>
      </c>
      <c r="C3" s="28" t="s">
        <v>1</v>
      </c>
      <c r="D3" s="28" t="s">
        <v>2</v>
      </c>
      <c r="E3" s="29" t="s">
        <v>19</v>
      </c>
      <c r="F3" s="14" t="s">
        <v>117</v>
      </c>
      <c r="G3" s="28" t="s">
        <v>126</v>
      </c>
      <c r="H3" s="28" t="s">
        <v>135</v>
      </c>
      <c r="I3" s="29" t="s">
        <v>137</v>
      </c>
      <c r="J3" s="355" t="s">
        <v>144</v>
      </c>
      <c r="K3" s="298" t="s">
        <v>148</v>
      </c>
      <c r="L3" s="28" t="s">
        <v>149</v>
      </c>
      <c r="M3" s="29" t="s">
        <v>150</v>
      </c>
      <c r="N3" s="355" t="s">
        <v>218</v>
      </c>
      <c r="O3" s="298" t="s">
        <v>219</v>
      </c>
      <c r="P3" s="270" t="s">
        <v>220</v>
      </c>
      <c r="Q3" s="180" t="s">
        <v>221</v>
      </c>
      <c r="R3" s="355" t="s">
        <v>228</v>
      </c>
      <c r="S3" s="298" t="s">
        <v>229</v>
      </c>
      <c r="T3" s="270" t="s">
        <v>230</v>
      </c>
      <c r="U3" s="180" t="s">
        <v>231</v>
      </c>
      <c r="V3" s="355" t="s">
        <v>244</v>
      </c>
      <c r="W3" s="180" t="s">
        <v>245</v>
      </c>
      <c r="X3" s="1029" t="s">
        <v>246</v>
      </c>
      <c r="Y3" s="180" t="s">
        <v>247</v>
      </c>
      <c r="Z3" s="298"/>
      <c r="AA3" s="355" t="s">
        <v>296</v>
      </c>
      <c r="AB3" s="180" t="s">
        <v>297</v>
      </c>
      <c r="AC3" s="270" t="s">
        <v>298</v>
      </c>
      <c r="AD3" s="180" t="s">
        <v>299</v>
      </c>
      <c r="AE3" s="474" t="s">
        <v>382</v>
      </c>
      <c r="AF3" s="475" t="s">
        <v>383</v>
      </c>
      <c r="AG3" s="184" t="s">
        <v>384</v>
      </c>
      <c r="AH3" s="180" t="s">
        <v>385</v>
      </c>
      <c r="AJ3" s="3"/>
      <c r="AK3" s="474">
        <v>2010</v>
      </c>
      <c r="AL3" s="270">
        <v>2011</v>
      </c>
      <c r="AM3" s="180">
        <v>2012</v>
      </c>
      <c r="AN3" s="180">
        <v>2013</v>
      </c>
      <c r="AO3" s="699">
        <v>2014</v>
      </c>
      <c r="AP3" s="699">
        <v>2015</v>
      </c>
      <c r="AQ3" s="699">
        <v>2016</v>
      </c>
      <c r="AR3" s="699">
        <v>2016</v>
      </c>
    </row>
    <row r="4" spans="1:44" x14ac:dyDescent="0.2">
      <c r="B4" s="41"/>
      <c r="C4" s="344"/>
      <c r="D4" s="344"/>
      <c r="F4" s="41"/>
      <c r="G4" s="344"/>
      <c r="H4" s="344"/>
      <c r="J4" s="356"/>
      <c r="K4" s="179"/>
      <c r="L4" s="344"/>
      <c r="M4" s="440"/>
      <c r="N4" s="356"/>
      <c r="O4" s="179"/>
      <c r="P4" s="344"/>
      <c r="Q4" s="440"/>
      <c r="R4" s="356"/>
      <c r="S4" s="179"/>
      <c r="T4" s="344"/>
      <c r="U4" s="440"/>
      <c r="V4" s="356"/>
      <c r="W4" s="179"/>
      <c r="X4" s="1030"/>
      <c r="Y4" s="440"/>
      <c r="Z4" s="179"/>
      <c r="AA4" s="356"/>
      <c r="AB4" s="179"/>
      <c r="AC4" s="344"/>
      <c r="AD4" s="440"/>
      <c r="AE4" s="356"/>
      <c r="AF4" s="179"/>
      <c r="AG4" s="344"/>
      <c r="AH4" s="440"/>
      <c r="AK4" s="497"/>
      <c r="AL4" s="497"/>
      <c r="AM4" s="332"/>
      <c r="AN4" s="332"/>
      <c r="AO4" s="381"/>
      <c r="AP4" s="381"/>
      <c r="AQ4" s="381"/>
      <c r="AR4" s="381"/>
    </row>
    <row r="5" spans="1:44"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1031">
        <v>1522</v>
      </c>
      <c r="Y5" s="441">
        <v>1606</v>
      </c>
      <c r="Z5" s="320"/>
      <c r="AA5" s="357">
        <v>2224</v>
      </c>
      <c r="AB5" s="320">
        <v>2365</v>
      </c>
      <c r="AC5" s="345">
        <v>2469</v>
      </c>
      <c r="AD5" s="441">
        <v>2440</v>
      </c>
      <c r="AE5" s="357">
        <v>2211</v>
      </c>
      <c r="AF5" s="320"/>
      <c r="AG5" s="345"/>
      <c r="AH5" s="441"/>
      <c r="AJ5" s="51"/>
      <c r="AK5" s="492">
        <f>+'Revenue by Segment'!AI10</f>
        <v>4402</v>
      </c>
      <c r="AL5" s="492">
        <f>+'Revenue by Segment'!AJ10</f>
        <v>4194</v>
      </c>
      <c r="AM5" s="333">
        <f>+'Revenue by Segment'!AK10</f>
        <v>4358</v>
      </c>
      <c r="AN5" s="333">
        <f>+'Revenue by Segment'!AL10</f>
        <v>4815</v>
      </c>
      <c r="AO5" s="700">
        <v>5647</v>
      </c>
      <c r="AP5" s="700">
        <v>6101</v>
      </c>
      <c r="AQ5" s="700"/>
      <c r="AR5" s="700">
        <f>SUM(AA5:AD5)</f>
        <v>9498</v>
      </c>
    </row>
    <row r="6" spans="1:44"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7"/>
      <c r="Y6" s="442"/>
      <c r="Z6" s="398"/>
      <c r="AA6" s="358"/>
      <c r="AB6" s="398"/>
      <c r="AC6" s="346"/>
      <c r="AD6" s="442"/>
      <c r="AE6" s="358"/>
      <c r="AF6" s="398"/>
      <c r="AG6" s="346"/>
      <c r="AH6" s="442"/>
      <c r="AJ6" s="51"/>
      <c r="AK6" s="493"/>
      <c r="AL6" s="493"/>
      <c r="AM6" s="334"/>
      <c r="AN6" s="334"/>
      <c r="AO6" s="379"/>
      <c r="AP6" s="379"/>
      <c r="AQ6" s="379"/>
      <c r="AR6" s="379"/>
    </row>
    <row r="7" spans="1:44"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1031">
        <v>740</v>
      </c>
      <c r="Y7" s="441">
        <v>619</v>
      </c>
      <c r="Z7" s="320"/>
      <c r="AA7" s="357">
        <v>597</v>
      </c>
      <c r="AB7" s="320">
        <v>1099</v>
      </c>
      <c r="AC7" s="345">
        <v>1184</v>
      </c>
      <c r="AD7" s="441">
        <v>1189</v>
      </c>
      <c r="AE7" s="357">
        <v>1079</v>
      </c>
      <c r="AF7" s="320"/>
      <c r="AG7" s="345"/>
      <c r="AH7" s="441"/>
      <c r="AJ7" s="51"/>
      <c r="AK7" s="492">
        <f t="shared" ref="AK7:AK13" si="0">+B7+C7+D7+E7</f>
        <v>1823</v>
      </c>
      <c r="AL7" s="492">
        <f t="shared" ref="AL7:AL13" si="1">+F7+G7+H7+I7</f>
        <v>1906</v>
      </c>
      <c r="AM7" s="333">
        <f t="shared" ref="AM7:AM13" si="2">+J7+K7+L7+M7</f>
        <v>1988</v>
      </c>
      <c r="AN7" s="333">
        <f t="shared" ref="AN7:AN13" si="3">+N7+O7+P7+Q7</f>
        <v>2177</v>
      </c>
      <c r="AO7" s="700">
        <v>2640</v>
      </c>
      <c r="AP7" s="700">
        <v>2787</v>
      </c>
      <c r="AQ7" s="700"/>
      <c r="AR7" s="700">
        <f t="shared" ref="AR7:AR13" si="4">SUM(AA7:AD7)</f>
        <v>4069</v>
      </c>
    </row>
    <row r="8" spans="1:44"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7">
        <v>-3</v>
      </c>
      <c r="Y8" s="442">
        <v>-167</v>
      </c>
      <c r="Z8" s="1107" t="s">
        <v>263</v>
      </c>
      <c r="AA8" s="358">
        <v>-496</v>
      </c>
      <c r="AB8" s="398">
        <v>-66</v>
      </c>
      <c r="AC8" s="346">
        <v>-64</v>
      </c>
      <c r="AD8" s="442">
        <v>-60</v>
      </c>
      <c r="AE8" s="358">
        <v>-59</v>
      </c>
      <c r="AF8" s="398"/>
      <c r="AG8" s="346"/>
      <c r="AH8" s="442"/>
      <c r="AJ8" s="892"/>
      <c r="AK8" s="493">
        <f t="shared" si="0"/>
        <v>-21</v>
      </c>
      <c r="AL8" s="493">
        <f t="shared" si="1"/>
        <v>-27</v>
      </c>
      <c r="AM8" s="334">
        <f t="shared" si="2"/>
        <v>-20</v>
      </c>
      <c r="AN8" s="334">
        <f t="shared" si="3"/>
        <v>-14</v>
      </c>
      <c r="AO8" s="701">
        <v>-12</v>
      </c>
      <c r="AP8" s="701">
        <v>-178</v>
      </c>
      <c r="AQ8" s="701"/>
      <c r="AR8" s="701">
        <f t="shared" si="4"/>
        <v>-686</v>
      </c>
    </row>
    <row r="9" spans="1:44"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7">
        <v>-4</v>
      </c>
      <c r="Y9" s="442">
        <v>-13</v>
      </c>
      <c r="Z9" s="1107" t="s">
        <v>264</v>
      </c>
      <c r="AA9" s="358">
        <v>-4</v>
      </c>
      <c r="AB9" s="398">
        <v>-10</v>
      </c>
      <c r="AC9" s="346">
        <v>-3</v>
      </c>
      <c r="AD9" s="442">
        <v>-1</v>
      </c>
      <c r="AE9" s="358">
        <v>-1</v>
      </c>
      <c r="AF9" s="398"/>
      <c r="AG9" s="346"/>
      <c r="AH9" s="442"/>
      <c r="AJ9" s="892"/>
      <c r="AK9" s="493">
        <f t="shared" si="0"/>
        <v>-12</v>
      </c>
      <c r="AL9" s="493">
        <f t="shared" si="1"/>
        <v>-35</v>
      </c>
      <c r="AM9" s="334">
        <f t="shared" si="2"/>
        <v>-23</v>
      </c>
      <c r="AN9" s="334">
        <f t="shared" si="3"/>
        <v>-24</v>
      </c>
      <c r="AO9" s="701">
        <v>-43</v>
      </c>
      <c r="AP9" s="701">
        <v>-18</v>
      </c>
      <c r="AQ9" s="701"/>
      <c r="AR9" s="701">
        <f t="shared" si="4"/>
        <v>-18</v>
      </c>
    </row>
    <row r="10" spans="1:44" s="272" customFormat="1" ht="12.75" customHeight="1" x14ac:dyDescent="0.2">
      <c r="A10" s="306" t="s">
        <v>216</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7">
        <v>-3</v>
      </c>
      <c r="Y10" s="442">
        <v>-7</v>
      </c>
      <c r="Z10" s="1107" t="s">
        <v>264</v>
      </c>
      <c r="AA10" s="358">
        <v>-15</v>
      </c>
      <c r="AB10" s="398">
        <v>-12</v>
      </c>
      <c r="AC10" s="346">
        <v>-10</v>
      </c>
      <c r="AD10" s="442">
        <v>-12</v>
      </c>
      <c r="AE10" s="358">
        <v>-9</v>
      </c>
      <c r="AF10" s="398"/>
      <c r="AG10" s="346"/>
      <c r="AH10" s="442"/>
      <c r="AJ10" s="892"/>
      <c r="AK10" s="493">
        <f t="shared" si="0"/>
        <v>-1</v>
      </c>
      <c r="AL10" s="493">
        <f t="shared" si="1"/>
        <v>-1</v>
      </c>
      <c r="AM10" s="334">
        <f t="shared" si="2"/>
        <v>-2</v>
      </c>
      <c r="AN10" s="334">
        <f t="shared" si="3"/>
        <v>-8</v>
      </c>
      <c r="AO10" s="701">
        <v>-10</v>
      </c>
      <c r="AP10" s="701">
        <v>-15</v>
      </c>
      <c r="AQ10" s="701"/>
      <c r="AR10" s="701">
        <f t="shared" si="4"/>
        <v>-49</v>
      </c>
    </row>
    <row r="11" spans="1:44" ht="12.75" customHeight="1" x14ac:dyDescent="0.2">
      <c r="A11" s="413" t="s">
        <v>152</v>
      </c>
      <c r="B11" s="323">
        <v>-9</v>
      </c>
      <c r="C11" s="346">
        <v>-5</v>
      </c>
      <c r="D11" s="346">
        <v>-2</v>
      </c>
      <c r="E11" s="309">
        <v>-3</v>
      </c>
      <c r="F11" s="323">
        <v>-2</v>
      </c>
      <c r="G11" s="346">
        <v>-6</v>
      </c>
      <c r="H11" s="346">
        <v>-5</v>
      </c>
      <c r="I11" s="309">
        <v>-5</v>
      </c>
      <c r="J11" s="358">
        <v>-2</v>
      </c>
      <c r="K11" s="398">
        <v>-3</v>
      </c>
      <c r="L11" s="346">
        <v>-2</v>
      </c>
      <c r="M11" s="442">
        <v>-2</v>
      </c>
      <c r="N11" s="358">
        <v>-2</v>
      </c>
      <c r="O11" s="398">
        <v>-5</v>
      </c>
      <c r="P11" s="346">
        <v>-5</v>
      </c>
      <c r="Q11" s="442">
        <v>-17</v>
      </c>
      <c r="R11" s="358">
        <v>-3</v>
      </c>
      <c r="S11" s="398">
        <v>-2</v>
      </c>
      <c r="T11" s="346">
        <v>-2</v>
      </c>
      <c r="U11" s="442">
        <v>-1</v>
      </c>
      <c r="V11" s="358">
        <v>-1</v>
      </c>
      <c r="W11" s="398">
        <v>-2</v>
      </c>
      <c r="X11" s="907">
        <v>2</v>
      </c>
      <c r="Y11" s="442">
        <v>0</v>
      </c>
      <c r="Z11" s="398"/>
      <c r="AA11" s="358">
        <v>0</v>
      </c>
      <c r="AB11" s="398">
        <v>4</v>
      </c>
      <c r="AC11" s="346">
        <v>14</v>
      </c>
      <c r="AD11" s="442">
        <v>14</v>
      </c>
      <c r="AE11" s="358">
        <v>4</v>
      </c>
      <c r="AF11" s="398"/>
      <c r="AG11" s="346"/>
      <c r="AH11" s="442"/>
      <c r="AJ11" s="51"/>
      <c r="AK11" s="493">
        <f t="shared" si="0"/>
        <v>-19</v>
      </c>
      <c r="AL11" s="493">
        <f t="shared" si="1"/>
        <v>-18</v>
      </c>
      <c r="AM11" s="334">
        <f t="shared" si="2"/>
        <v>-9</v>
      </c>
      <c r="AN11" s="334">
        <f t="shared" si="3"/>
        <v>-29</v>
      </c>
      <c r="AO11" s="701">
        <v>-8</v>
      </c>
      <c r="AP11" s="701">
        <v>-1</v>
      </c>
      <c r="AQ11" s="701"/>
      <c r="AR11" s="701">
        <f t="shared" si="4"/>
        <v>32</v>
      </c>
    </row>
    <row r="12" spans="1:44" ht="12.75" customHeight="1" x14ac:dyDescent="0.2">
      <c r="A12" s="413" t="s">
        <v>153</v>
      </c>
      <c r="B12" s="323">
        <v>0</v>
      </c>
      <c r="C12" s="346">
        <v>0</v>
      </c>
      <c r="D12" s="346">
        <v>0</v>
      </c>
      <c r="E12" s="309">
        <v>0</v>
      </c>
      <c r="F12" s="323">
        <v>0</v>
      </c>
      <c r="G12" s="346">
        <v>0</v>
      </c>
      <c r="H12" s="346">
        <v>0</v>
      </c>
      <c r="I12" s="309">
        <v>0</v>
      </c>
      <c r="J12" s="358">
        <v>0</v>
      </c>
      <c r="K12" s="398">
        <v>46</v>
      </c>
      <c r="L12" s="346">
        <v>0</v>
      </c>
      <c r="M12" s="468">
        <v>0</v>
      </c>
      <c r="N12" s="358">
        <v>-46</v>
      </c>
      <c r="O12" s="398">
        <v>0</v>
      </c>
      <c r="P12" s="346">
        <v>0</v>
      </c>
      <c r="Q12" s="468">
        <v>0</v>
      </c>
      <c r="R12" s="358">
        <v>0</v>
      </c>
      <c r="S12" s="429">
        <v>0</v>
      </c>
      <c r="T12" s="346">
        <v>0</v>
      </c>
      <c r="U12" s="442">
        <f>+AO12-R12-S12-T12</f>
        <v>0</v>
      </c>
      <c r="V12" s="358">
        <v>0</v>
      </c>
      <c r="W12" s="879">
        <v>0</v>
      </c>
      <c r="X12" s="907">
        <v>0</v>
      </c>
      <c r="Y12" s="334">
        <v>0</v>
      </c>
      <c r="Z12" s="398"/>
      <c r="AA12" s="358">
        <v>0</v>
      </c>
      <c r="AB12" s="879">
        <v>0</v>
      </c>
      <c r="AC12" s="346">
        <v>0</v>
      </c>
      <c r="AD12" s="334">
        <v>0</v>
      </c>
      <c r="AE12" s="358">
        <v>0</v>
      </c>
      <c r="AF12" s="879"/>
      <c r="AG12" s="346"/>
      <c r="AH12" s="334"/>
      <c r="AJ12" s="51"/>
      <c r="AK12" s="493">
        <f t="shared" si="0"/>
        <v>0</v>
      </c>
      <c r="AL12" s="493">
        <f t="shared" si="1"/>
        <v>0</v>
      </c>
      <c r="AM12" s="334">
        <f t="shared" si="2"/>
        <v>46</v>
      </c>
      <c r="AN12" s="334">
        <f t="shared" si="3"/>
        <v>-46</v>
      </c>
      <c r="AO12" s="493">
        <v>0</v>
      </c>
      <c r="AP12" s="493">
        <v>0</v>
      </c>
      <c r="AQ12" s="493"/>
      <c r="AR12" s="493">
        <f t="shared" si="4"/>
        <v>0</v>
      </c>
    </row>
    <row r="13" spans="1:44" ht="12.75" customHeight="1" thickBot="1" x14ac:dyDescent="0.25">
      <c r="A13" s="414" t="s">
        <v>13</v>
      </c>
      <c r="B13" s="324">
        <f t="shared" ref="B13:J13" si="5">B7-SUM(B8:B12)</f>
        <v>423</v>
      </c>
      <c r="C13" s="347">
        <f t="shared" si="5"/>
        <v>456</v>
      </c>
      <c r="D13" s="347">
        <f t="shared" si="5"/>
        <v>489</v>
      </c>
      <c r="E13" s="318">
        <f t="shared" si="5"/>
        <v>508</v>
      </c>
      <c r="F13" s="324">
        <f t="shared" si="5"/>
        <v>517</v>
      </c>
      <c r="G13" s="347">
        <f t="shared" si="5"/>
        <v>534</v>
      </c>
      <c r="H13" s="347">
        <f t="shared" si="5"/>
        <v>513</v>
      </c>
      <c r="I13" s="318">
        <f t="shared" si="5"/>
        <v>423</v>
      </c>
      <c r="J13" s="359">
        <f t="shared" si="5"/>
        <v>433</v>
      </c>
      <c r="K13" s="318">
        <v>505</v>
      </c>
      <c r="L13" s="347">
        <f>L7-SUM(L8:L12)</f>
        <v>543</v>
      </c>
      <c r="M13" s="443">
        <f>M7-SUM(M8:M12)</f>
        <v>515</v>
      </c>
      <c r="N13" s="359">
        <f>N7-SUM(N8:N12)</f>
        <v>537</v>
      </c>
      <c r="O13" s="347">
        <f>O7-SUM(O8:O12)</f>
        <v>540</v>
      </c>
      <c r="P13" s="347">
        <f>P7-SUM(P8:P12)</f>
        <v>585</v>
      </c>
      <c r="Q13" s="443">
        <v>636</v>
      </c>
      <c r="R13" s="359">
        <v>617</v>
      </c>
      <c r="S13" s="692">
        <v>655</v>
      </c>
      <c r="T13" s="347">
        <v>725</v>
      </c>
      <c r="U13" s="443">
        <v>716</v>
      </c>
      <c r="V13" s="359">
        <v>711</v>
      </c>
      <c r="W13" s="692">
        <v>734</v>
      </c>
      <c r="X13" s="1032">
        <v>748</v>
      </c>
      <c r="Y13" s="443">
        <v>806</v>
      </c>
      <c r="Z13" s="318"/>
      <c r="AA13" s="359">
        <v>1112</v>
      </c>
      <c r="AB13" s="692">
        <v>1183</v>
      </c>
      <c r="AC13" s="347">
        <v>1247</v>
      </c>
      <c r="AD13" s="443">
        <v>1248</v>
      </c>
      <c r="AE13" s="359">
        <v>1144</v>
      </c>
      <c r="AF13" s="692"/>
      <c r="AG13" s="347"/>
      <c r="AH13" s="443"/>
      <c r="AJ13" s="51"/>
      <c r="AK13" s="494">
        <f t="shared" si="0"/>
        <v>1876</v>
      </c>
      <c r="AL13" s="494">
        <f t="shared" si="1"/>
        <v>1987</v>
      </c>
      <c r="AM13" s="335">
        <f t="shared" si="2"/>
        <v>1996</v>
      </c>
      <c r="AN13" s="335">
        <f t="shared" si="3"/>
        <v>2298</v>
      </c>
      <c r="AO13" s="704">
        <v>2713</v>
      </c>
      <c r="AP13" s="704">
        <v>2999</v>
      </c>
      <c r="AQ13" s="704"/>
      <c r="AR13" s="704">
        <f t="shared" si="4"/>
        <v>4790</v>
      </c>
    </row>
    <row r="14" spans="1:44" ht="12.75" customHeight="1" thickTop="1" x14ac:dyDescent="0.2">
      <c r="A14" s="891"/>
      <c r="B14" s="325"/>
      <c r="C14" s="348"/>
      <c r="D14" s="348"/>
      <c r="E14" s="313"/>
      <c r="F14" s="325"/>
      <c r="G14" s="348"/>
      <c r="H14" s="348"/>
      <c r="I14" s="313"/>
      <c r="J14" s="360"/>
      <c r="K14" s="313"/>
      <c r="L14" s="348"/>
      <c r="M14" s="444"/>
      <c r="N14" s="360"/>
      <c r="O14" s="313"/>
      <c r="P14" s="348"/>
      <c r="Q14" s="444"/>
      <c r="R14" s="360"/>
      <c r="S14" s="313"/>
      <c r="T14" s="348"/>
      <c r="U14" s="444"/>
      <c r="V14" s="360"/>
      <c r="W14" s="313"/>
      <c r="X14" s="1033"/>
      <c r="Y14" s="444"/>
      <c r="Z14" s="313"/>
      <c r="AA14" s="360"/>
      <c r="AB14" s="313"/>
      <c r="AC14" s="348"/>
      <c r="AD14" s="444"/>
      <c r="AE14" s="360"/>
      <c r="AF14" s="313"/>
      <c r="AG14" s="348"/>
      <c r="AH14" s="444"/>
      <c r="AK14" s="496"/>
      <c r="AL14" s="496"/>
      <c r="AM14" s="336"/>
      <c r="AN14" s="336"/>
      <c r="AO14" s="701"/>
      <c r="AP14" s="701"/>
      <c r="AQ14" s="701"/>
      <c r="AR14" s="701"/>
    </row>
    <row r="15" spans="1:44" ht="12.75" customHeight="1" x14ac:dyDescent="0.2">
      <c r="A15" s="414" t="s">
        <v>154</v>
      </c>
      <c r="B15" s="326">
        <f t="shared" ref="B15:Y15" si="6">B7/B5</f>
        <v>0.37419354838709679</v>
      </c>
      <c r="C15" s="349">
        <f t="shared" si="6"/>
        <v>0.39857015192135836</v>
      </c>
      <c r="D15" s="349">
        <f t="shared" si="6"/>
        <v>0.42499999999999999</v>
      </c>
      <c r="E15" s="310">
        <f t="shared" si="6"/>
        <v>0.45918367346938777</v>
      </c>
      <c r="F15" s="326">
        <f t="shared" si="6"/>
        <v>0.46765249537892789</v>
      </c>
      <c r="G15" s="349">
        <f t="shared" si="6"/>
        <v>0.46654772524531668</v>
      </c>
      <c r="H15" s="349">
        <f t="shared" si="6"/>
        <v>0.46037735849056605</v>
      </c>
      <c r="I15" s="310">
        <f t="shared" si="6"/>
        <v>0.41783029001074112</v>
      </c>
      <c r="J15" s="326">
        <f t="shared" si="6"/>
        <v>0.43353783231083842</v>
      </c>
      <c r="K15" s="349">
        <f t="shared" si="6"/>
        <v>0.49177330895795246</v>
      </c>
      <c r="L15" s="349">
        <f t="shared" si="6"/>
        <v>0.4581196581196581</v>
      </c>
      <c r="M15" s="445">
        <f t="shared" si="6"/>
        <v>0.43906810035842292</v>
      </c>
      <c r="N15" s="326">
        <f t="shared" si="6"/>
        <v>0.44516129032258067</v>
      </c>
      <c r="O15" s="349">
        <f t="shared" si="6"/>
        <v>0.45033670033670031</v>
      </c>
      <c r="P15" s="349">
        <f t="shared" si="6"/>
        <v>0.45636509207365894</v>
      </c>
      <c r="Q15" s="445">
        <f t="shared" si="6"/>
        <v>0.45552977571539055</v>
      </c>
      <c r="R15" s="326">
        <f t="shared" si="6"/>
        <v>0.4695024077046549</v>
      </c>
      <c r="S15" s="693">
        <f t="shared" si="6"/>
        <v>0.47294292068198668</v>
      </c>
      <c r="T15" s="349">
        <f t="shared" si="6"/>
        <v>0.47062706270627064</v>
      </c>
      <c r="U15" s="445">
        <f t="shared" si="6"/>
        <v>0.45803513337670787</v>
      </c>
      <c r="V15" s="326">
        <f t="shared" si="6"/>
        <v>0.47989093387866394</v>
      </c>
      <c r="W15" s="693">
        <f t="shared" si="6"/>
        <v>0.4807436918990704</v>
      </c>
      <c r="X15" s="1034">
        <f t="shared" si="6"/>
        <v>0.48620236530880423</v>
      </c>
      <c r="Y15" s="445">
        <f t="shared" si="6"/>
        <v>0.38542963885429637</v>
      </c>
      <c r="Z15" s="310"/>
      <c r="AA15" s="326">
        <f t="shared" ref="AA15:AC15" si="7">AA7/AA5</f>
        <v>0.26843525179856115</v>
      </c>
      <c r="AB15" s="693">
        <f t="shared" si="7"/>
        <v>0.46469344608879493</v>
      </c>
      <c r="AC15" s="693">
        <f t="shared" si="7"/>
        <v>0.4795463750506278</v>
      </c>
      <c r="AD15" s="445">
        <f t="shared" ref="AD15:AE15" si="8">AD7/AD5</f>
        <v>0.48729508196721311</v>
      </c>
      <c r="AE15" s="326">
        <f t="shared" si="8"/>
        <v>0.48801447308909995</v>
      </c>
      <c r="AF15" s="693"/>
      <c r="AG15" s="693"/>
      <c r="AH15" s="445"/>
      <c r="AK15" s="498">
        <f t="shared" ref="AK15:AP15" si="9">AK7/AK5</f>
        <v>0.41412994093593819</v>
      </c>
      <c r="AL15" s="498">
        <f t="shared" si="9"/>
        <v>0.45445875059608964</v>
      </c>
      <c r="AM15" s="337">
        <f t="shared" si="9"/>
        <v>0.45617255621844882</v>
      </c>
      <c r="AN15" s="337">
        <f t="shared" si="9"/>
        <v>0.45212876427829701</v>
      </c>
      <c r="AO15" s="705">
        <f t="shared" si="9"/>
        <v>0.4675048698423942</v>
      </c>
      <c r="AP15" s="705">
        <f t="shared" si="9"/>
        <v>0.45681035895754796</v>
      </c>
      <c r="AQ15" s="705"/>
      <c r="AR15" s="705">
        <f t="shared" ref="AR15" si="10">AR7/AR5</f>
        <v>0.42840598020635923</v>
      </c>
    </row>
    <row r="16" spans="1:44" ht="12.75" customHeight="1" x14ac:dyDescent="0.2">
      <c r="A16" s="891"/>
      <c r="B16" s="327"/>
      <c r="C16" s="350"/>
      <c r="D16" s="350"/>
      <c r="E16" s="315"/>
      <c r="F16" s="327"/>
      <c r="G16" s="350"/>
      <c r="H16" s="350"/>
      <c r="I16" s="315"/>
      <c r="J16" s="327"/>
      <c r="K16" s="350"/>
      <c r="L16" s="350"/>
      <c r="M16" s="446"/>
      <c r="N16" s="327"/>
      <c r="O16" s="350"/>
      <c r="P16" s="350"/>
      <c r="Q16" s="446"/>
      <c r="R16" s="327"/>
      <c r="S16" s="694"/>
      <c r="T16" s="350"/>
      <c r="U16" s="446"/>
      <c r="V16" s="327"/>
      <c r="W16" s="694"/>
      <c r="X16" s="1035"/>
      <c r="Y16" s="446"/>
      <c r="Z16" s="315"/>
      <c r="AA16" s="327"/>
      <c r="AB16" s="694"/>
      <c r="AC16" s="693"/>
      <c r="AD16" s="446"/>
      <c r="AE16" s="327"/>
      <c r="AF16" s="694"/>
      <c r="AG16" s="693"/>
      <c r="AH16" s="446"/>
      <c r="AK16" s="499"/>
      <c r="AL16" s="499"/>
      <c r="AM16" s="338"/>
      <c r="AN16" s="338"/>
      <c r="AO16" s="701"/>
      <c r="AP16" s="701"/>
      <c r="AQ16" s="701"/>
      <c r="AR16" s="701"/>
    </row>
    <row r="17" spans="1:44" ht="12.75" customHeight="1" x14ac:dyDescent="0.2">
      <c r="A17" s="414" t="s">
        <v>155</v>
      </c>
      <c r="B17" s="326">
        <f t="shared" ref="B17:Y17" si="11">B13/B5</f>
        <v>0.38986175115207372</v>
      </c>
      <c r="C17" s="349">
        <f t="shared" si="11"/>
        <v>0.40750670241286863</v>
      </c>
      <c r="D17" s="349">
        <f t="shared" si="11"/>
        <v>0.43660714285714286</v>
      </c>
      <c r="E17" s="310">
        <f t="shared" si="11"/>
        <v>0.4712430426716141</v>
      </c>
      <c r="F17" s="326">
        <f t="shared" si="11"/>
        <v>0.47781885397412199</v>
      </c>
      <c r="G17" s="349">
        <f t="shared" si="11"/>
        <v>0.47636039250669043</v>
      </c>
      <c r="H17" s="349">
        <f t="shared" si="11"/>
        <v>0.4839622641509434</v>
      </c>
      <c r="I17" s="310">
        <f t="shared" si="11"/>
        <v>0.45435016111707843</v>
      </c>
      <c r="J17" s="326">
        <f t="shared" si="11"/>
        <v>0.44274028629856849</v>
      </c>
      <c r="K17" s="349">
        <f t="shared" si="11"/>
        <v>0.46160877513711152</v>
      </c>
      <c r="L17" s="349">
        <f t="shared" si="11"/>
        <v>0.46410256410256412</v>
      </c>
      <c r="M17" s="445">
        <f t="shared" si="11"/>
        <v>0.46146953405017921</v>
      </c>
      <c r="N17" s="326">
        <f t="shared" si="11"/>
        <v>0.49493087557603688</v>
      </c>
      <c r="O17" s="349">
        <f t="shared" si="11"/>
        <v>0.45454545454545453</v>
      </c>
      <c r="P17" s="349">
        <f t="shared" si="11"/>
        <v>0.46837469975980783</v>
      </c>
      <c r="Q17" s="445">
        <f t="shared" si="11"/>
        <v>0.49187935034802782</v>
      </c>
      <c r="R17" s="326">
        <f t="shared" si="11"/>
        <v>0.49518459069020865</v>
      </c>
      <c r="S17" s="693">
        <f t="shared" si="11"/>
        <v>0.4855448480355819</v>
      </c>
      <c r="T17" s="349">
        <f t="shared" si="11"/>
        <v>0.47854785478547857</v>
      </c>
      <c r="U17" s="445">
        <f t="shared" si="11"/>
        <v>0.46584255042290174</v>
      </c>
      <c r="V17" s="326">
        <f t="shared" si="11"/>
        <v>0.48466257668711654</v>
      </c>
      <c r="W17" s="693">
        <f t="shared" si="11"/>
        <v>0.48738379814077026</v>
      </c>
      <c r="X17" s="1034">
        <f t="shared" si="11"/>
        <v>0.49145860709592643</v>
      </c>
      <c r="Y17" s="445">
        <f t="shared" si="11"/>
        <v>0.50186799501867996</v>
      </c>
      <c r="Z17" s="310"/>
      <c r="AA17" s="326">
        <f t="shared" ref="AA17:AC17" si="12">AA13/AA5</f>
        <v>0.5</v>
      </c>
      <c r="AB17" s="693">
        <f t="shared" si="12"/>
        <v>0.50021141649048628</v>
      </c>
      <c r="AC17" s="693">
        <f t="shared" si="12"/>
        <v>0.50506277845281489</v>
      </c>
      <c r="AD17" s="445">
        <f t="shared" ref="AD17:AE17" si="13">AD13/AD5</f>
        <v>0.51147540983606554</v>
      </c>
      <c r="AE17" s="326">
        <f t="shared" si="13"/>
        <v>0.51741293532338306</v>
      </c>
      <c r="AF17" s="693"/>
      <c r="AG17" s="693"/>
      <c r="AH17" s="445"/>
      <c r="AK17" s="498">
        <f t="shared" ref="AK17:AP17" si="14">AK13/AK5</f>
        <v>0.42616992276238075</v>
      </c>
      <c r="AL17" s="498">
        <f t="shared" si="14"/>
        <v>0.47377205531711969</v>
      </c>
      <c r="AM17" s="337">
        <f t="shared" si="14"/>
        <v>0.45800826067003214</v>
      </c>
      <c r="AN17" s="337">
        <f t="shared" si="14"/>
        <v>0.47725856697819313</v>
      </c>
      <c r="AO17" s="705">
        <f t="shared" si="14"/>
        <v>0.48043208783424829</v>
      </c>
      <c r="AP17" s="705">
        <f t="shared" si="14"/>
        <v>0.49155876085887562</v>
      </c>
      <c r="AQ17" s="705"/>
      <c r="AR17" s="705">
        <f t="shared" ref="AR17" si="15">AR13/AR5</f>
        <v>0.50431669825226366</v>
      </c>
    </row>
    <row r="18" spans="1:44" ht="12.75" customHeight="1" x14ac:dyDescent="0.2">
      <c r="A18" s="891"/>
      <c r="B18" s="325"/>
      <c r="C18" s="348"/>
      <c r="D18" s="348"/>
      <c r="E18" s="312"/>
      <c r="F18" s="325"/>
      <c r="G18" s="348"/>
      <c r="H18" s="348"/>
      <c r="I18" s="312"/>
      <c r="J18" s="325"/>
      <c r="K18" s="348"/>
      <c r="L18" s="348"/>
      <c r="M18" s="444"/>
      <c r="N18" s="325"/>
      <c r="O18" s="348"/>
      <c r="P18" s="348"/>
      <c r="Q18" s="444"/>
      <c r="R18" s="325"/>
      <c r="S18" s="695"/>
      <c r="T18" s="348"/>
      <c r="U18" s="444"/>
      <c r="V18" s="325"/>
      <c r="W18" s="695"/>
      <c r="X18" s="1033"/>
      <c r="Y18" s="444"/>
      <c r="Z18" s="313"/>
      <c r="AA18" s="325"/>
      <c r="AB18" s="695"/>
      <c r="AC18" s="348"/>
      <c r="AD18" s="444"/>
      <c r="AE18" s="325"/>
      <c r="AF18" s="695"/>
      <c r="AG18" s="348"/>
      <c r="AH18" s="444"/>
      <c r="AK18" s="496"/>
      <c r="AL18" s="496"/>
      <c r="AM18" s="336"/>
      <c r="AN18" s="336"/>
      <c r="AO18" s="701"/>
      <c r="AP18" s="701"/>
      <c r="AQ18" s="701"/>
      <c r="AR18" s="701"/>
    </row>
    <row r="19" spans="1:44" ht="12.75" customHeight="1" x14ac:dyDescent="0.2">
      <c r="A19" s="413" t="s">
        <v>156</v>
      </c>
      <c r="B19" s="323">
        <v>-151</v>
      </c>
      <c r="C19" s="346">
        <v>-133</v>
      </c>
      <c r="D19" s="346">
        <v>-146</v>
      </c>
      <c r="E19" s="309">
        <v>-138</v>
      </c>
      <c r="F19" s="323">
        <v>-154</v>
      </c>
      <c r="G19" s="346">
        <v>-165</v>
      </c>
      <c r="H19" s="346">
        <v>-165</v>
      </c>
      <c r="I19" s="309">
        <v>-151</v>
      </c>
      <c r="J19" s="358">
        <v>-148</v>
      </c>
      <c r="K19" s="398">
        <v>-156</v>
      </c>
      <c r="L19" s="346">
        <v>-153</v>
      </c>
      <c r="M19" s="442">
        <v>-171</v>
      </c>
      <c r="N19" s="358">
        <v>-153</v>
      </c>
      <c r="O19" s="398">
        <v>-155</v>
      </c>
      <c r="P19" s="346">
        <v>-163</v>
      </c>
      <c r="Q19" s="442">
        <v>-168</v>
      </c>
      <c r="R19" s="358">
        <v>-189</v>
      </c>
      <c r="S19" s="398">
        <v>-180</v>
      </c>
      <c r="T19" s="346">
        <v>-196</v>
      </c>
      <c r="U19" s="442">
        <v>-198</v>
      </c>
      <c r="V19" s="358">
        <v>-199</v>
      </c>
      <c r="W19" s="398">
        <v>-195</v>
      </c>
      <c r="X19" s="907">
        <v>-178</v>
      </c>
      <c r="Y19" s="442">
        <v>-318</v>
      </c>
      <c r="Z19" s="398"/>
      <c r="AA19" s="358">
        <v>-403</v>
      </c>
      <c r="AB19" s="398">
        <v>-416</v>
      </c>
      <c r="AC19" s="346">
        <v>-379</v>
      </c>
      <c r="AD19" s="442">
        <v>-362</v>
      </c>
      <c r="AE19" s="358">
        <v>-367</v>
      </c>
      <c r="AF19" s="398"/>
      <c r="AG19" s="346"/>
      <c r="AH19" s="442"/>
      <c r="AJ19" s="51"/>
      <c r="AK19" s="493">
        <f>+B19+C19+D19+E19</f>
        <v>-568</v>
      </c>
      <c r="AL19" s="493">
        <f>+F19+G19+H19+I19</f>
        <v>-635</v>
      </c>
      <c r="AM19" s="334">
        <f>+J19+K19+L19+M19</f>
        <v>-628</v>
      </c>
      <c r="AN19" s="334">
        <f t="shared" ref="AN19:AN29" si="16">+N19+O19+P19+Q19</f>
        <v>-639</v>
      </c>
      <c r="AO19" s="701">
        <v>-763</v>
      </c>
      <c r="AP19" s="701">
        <v>-890</v>
      </c>
      <c r="AQ19" s="701"/>
      <c r="AR19" s="701">
        <f>SUM(AA19:AD19)</f>
        <v>-1560</v>
      </c>
    </row>
    <row r="20" spans="1:44" ht="12.75" customHeight="1" x14ac:dyDescent="0.2">
      <c r="A20" s="890" t="s">
        <v>15</v>
      </c>
      <c r="B20" s="323">
        <v>-1</v>
      </c>
      <c r="C20" s="346">
        <v>2</v>
      </c>
      <c r="D20" s="346">
        <v>7</v>
      </c>
      <c r="E20" s="309">
        <v>-1</v>
      </c>
      <c r="F20" s="323">
        <v>0</v>
      </c>
      <c r="G20" s="346">
        <v>-3</v>
      </c>
      <c r="H20" s="346">
        <v>-1</v>
      </c>
      <c r="I20" s="309">
        <v>-18</v>
      </c>
      <c r="J20" s="358">
        <v>0</v>
      </c>
      <c r="K20" s="398">
        <v>1</v>
      </c>
      <c r="L20" s="346">
        <v>0</v>
      </c>
      <c r="M20" s="442">
        <v>-23</v>
      </c>
      <c r="N20" s="358">
        <v>0</v>
      </c>
      <c r="O20" s="398">
        <v>0</v>
      </c>
      <c r="P20" s="346">
        <v>0</v>
      </c>
      <c r="Q20" s="442">
        <v>1</v>
      </c>
      <c r="R20" s="358">
        <v>-9</v>
      </c>
      <c r="S20" s="398">
        <v>4</v>
      </c>
      <c r="T20" s="346">
        <v>0</v>
      </c>
      <c r="U20" s="442">
        <v>-4</v>
      </c>
      <c r="V20" s="358">
        <v>-8</v>
      </c>
      <c r="W20" s="398">
        <v>-5</v>
      </c>
      <c r="X20" s="907">
        <v>1</v>
      </c>
      <c r="Y20" s="442">
        <v>-79</v>
      </c>
      <c r="Z20" s="1107" t="s">
        <v>264</v>
      </c>
      <c r="AA20" s="358">
        <v>-11</v>
      </c>
      <c r="AB20" s="398">
        <v>-32</v>
      </c>
      <c r="AC20" s="346">
        <v>0</v>
      </c>
      <c r="AD20" s="442">
        <v>2</v>
      </c>
      <c r="AE20" s="358">
        <v>12</v>
      </c>
      <c r="AF20" s="398"/>
      <c r="AG20" s="346"/>
      <c r="AH20" s="442"/>
      <c r="AJ20" s="51"/>
      <c r="AK20" s="493">
        <f>+B20+C20+D20+E20</f>
        <v>7</v>
      </c>
      <c r="AL20" s="493">
        <f>+F20+G20+H20+I20</f>
        <v>-22</v>
      </c>
      <c r="AM20" s="334">
        <f>+J20+K20+L20+M20</f>
        <v>-22</v>
      </c>
      <c r="AN20" s="334">
        <f t="shared" si="16"/>
        <v>1</v>
      </c>
      <c r="AO20" s="701">
        <v>-9</v>
      </c>
      <c r="AP20" s="701">
        <v>-91</v>
      </c>
      <c r="AQ20" s="701"/>
      <c r="AR20" s="701">
        <f>SUM(AA20:AD20)</f>
        <v>-41</v>
      </c>
    </row>
    <row r="21" spans="1:44" s="272" customFormat="1" ht="12.75" customHeight="1" x14ac:dyDescent="0.2">
      <c r="A21" s="890" t="s">
        <v>216</v>
      </c>
      <c r="B21" s="323">
        <v>0</v>
      </c>
      <c r="C21" s="346">
        <v>0</v>
      </c>
      <c r="D21" s="346">
        <v>0</v>
      </c>
      <c r="E21" s="309">
        <v>0</v>
      </c>
      <c r="F21" s="323">
        <v>-1</v>
      </c>
      <c r="G21" s="346">
        <v>0</v>
      </c>
      <c r="H21" s="346">
        <v>0</v>
      </c>
      <c r="I21" s="309">
        <v>-1</v>
      </c>
      <c r="J21" s="358">
        <v>-1</v>
      </c>
      <c r="K21" s="398">
        <v>-1</v>
      </c>
      <c r="L21" s="346">
        <v>-1</v>
      </c>
      <c r="M21" s="442">
        <v>-2</v>
      </c>
      <c r="N21" s="358">
        <v>-3</v>
      </c>
      <c r="O21" s="398">
        <v>-2</v>
      </c>
      <c r="P21" s="346">
        <v>-3</v>
      </c>
      <c r="Q21" s="442">
        <v>-5</v>
      </c>
      <c r="R21" s="358">
        <v>-3</v>
      </c>
      <c r="S21" s="398">
        <v>-5</v>
      </c>
      <c r="T21" s="346">
        <v>-5</v>
      </c>
      <c r="U21" s="442">
        <v>-7</v>
      </c>
      <c r="V21" s="358">
        <v>-8</v>
      </c>
      <c r="W21" s="398">
        <v>-9</v>
      </c>
      <c r="X21" s="907">
        <v>-7</v>
      </c>
      <c r="Y21" s="442">
        <v>-21</v>
      </c>
      <c r="Z21" s="1107" t="s">
        <v>264</v>
      </c>
      <c r="AA21" s="358">
        <v>-32</v>
      </c>
      <c r="AB21" s="398">
        <v>-30</v>
      </c>
      <c r="AC21" s="346">
        <v>-29</v>
      </c>
      <c r="AD21" s="442">
        <v>-32</v>
      </c>
      <c r="AE21" s="358">
        <v>-29</v>
      </c>
      <c r="AF21" s="398"/>
      <c r="AG21" s="346"/>
      <c r="AH21" s="442"/>
      <c r="AJ21" s="51"/>
      <c r="AK21" s="493">
        <f>+B21+C21+D21+E21</f>
        <v>0</v>
      </c>
      <c r="AL21" s="493">
        <f>+F21+G21+H21+I21</f>
        <v>-2</v>
      </c>
      <c r="AM21" s="334">
        <f>+J21+K21+L21+M21</f>
        <v>-5</v>
      </c>
      <c r="AN21" s="334">
        <f t="shared" si="16"/>
        <v>-13</v>
      </c>
      <c r="AO21" s="701">
        <v>-20</v>
      </c>
      <c r="AP21" s="701">
        <v>-45</v>
      </c>
      <c r="AQ21" s="701"/>
      <c r="AR21" s="701">
        <f>SUM(AA21:AD21)</f>
        <v>-123</v>
      </c>
    </row>
    <row r="22" spans="1:44" s="272" customFormat="1" ht="12.75" customHeight="1" x14ac:dyDescent="0.2">
      <c r="A22" s="890" t="s">
        <v>260</v>
      </c>
      <c r="B22" s="323">
        <v>0</v>
      </c>
      <c r="C22" s="346">
        <v>0</v>
      </c>
      <c r="D22" s="346">
        <v>0</v>
      </c>
      <c r="E22" s="309">
        <v>0</v>
      </c>
      <c r="F22" s="323">
        <v>0</v>
      </c>
      <c r="G22" s="346">
        <v>0</v>
      </c>
      <c r="H22" s="346">
        <v>0</v>
      </c>
      <c r="I22" s="309">
        <v>0</v>
      </c>
      <c r="J22" s="358">
        <v>0</v>
      </c>
      <c r="K22" s="398">
        <v>0</v>
      </c>
      <c r="L22" s="346">
        <v>0</v>
      </c>
      <c r="M22" s="442">
        <v>0</v>
      </c>
      <c r="N22" s="358">
        <v>0</v>
      </c>
      <c r="O22" s="398">
        <v>0</v>
      </c>
      <c r="P22" s="346">
        <v>0</v>
      </c>
      <c r="Q22" s="442">
        <v>0</v>
      </c>
      <c r="R22" s="358">
        <v>0</v>
      </c>
      <c r="S22" s="398">
        <v>0</v>
      </c>
      <c r="T22" s="346">
        <v>0</v>
      </c>
      <c r="U22" s="442">
        <v>0</v>
      </c>
      <c r="V22" s="906">
        <v>0</v>
      </c>
      <c r="W22" s="428">
        <v>0</v>
      </c>
      <c r="X22" s="907">
        <v>0</v>
      </c>
      <c r="Y22" s="709">
        <v>0</v>
      </c>
      <c r="Z22" s="428"/>
      <c r="AA22" s="906">
        <v>0</v>
      </c>
      <c r="AB22" s="428">
        <v>0</v>
      </c>
      <c r="AC22" s="907">
        <v>0</v>
      </c>
      <c r="AD22" s="709">
        <v>0</v>
      </c>
      <c r="AE22" s="906">
        <v>-1</v>
      </c>
      <c r="AF22" s="428"/>
      <c r="AG22" s="907"/>
      <c r="AH22" s="709"/>
      <c r="AJ22" s="505"/>
      <c r="AK22" s="503">
        <v>0</v>
      </c>
      <c r="AL22" s="503">
        <v>0</v>
      </c>
      <c r="AM22" s="415">
        <v>0</v>
      </c>
      <c r="AN22" s="415">
        <v>0</v>
      </c>
      <c r="AO22" s="415">
        <v>0</v>
      </c>
      <c r="AP22" s="415">
        <v>0</v>
      </c>
      <c r="AQ22" s="725"/>
      <c r="AR22" s="415">
        <v>0</v>
      </c>
    </row>
    <row r="23" spans="1:44" ht="12.75" customHeight="1" x14ac:dyDescent="0.2">
      <c r="A23" s="890" t="s">
        <v>152</v>
      </c>
      <c r="B23" s="323">
        <v>-2</v>
      </c>
      <c r="C23" s="346">
        <v>1</v>
      </c>
      <c r="D23" s="346">
        <v>-1</v>
      </c>
      <c r="E23" s="309">
        <v>1</v>
      </c>
      <c r="F23" s="323">
        <v>0</v>
      </c>
      <c r="G23" s="346">
        <v>-2</v>
      </c>
      <c r="H23" s="346">
        <v>0</v>
      </c>
      <c r="I23" s="309">
        <v>0</v>
      </c>
      <c r="J23" s="358">
        <v>-2</v>
      </c>
      <c r="K23" s="398">
        <v>-6</v>
      </c>
      <c r="L23" s="346">
        <v>-3</v>
      </c>
      <c r="M23" s="442">
        <v>-1</v>
      </c>
      <c r="N23" s="358">
        <v>-1</v>
      </c>
      <c r="O23" s="398">
        <v>-1</v>
      </c>
      <c r="P23" s="346">
        <v>0</v>
      </c>
      <c r="Q23" s="442">
        <v>-1</v>
      </c>
      <c r="R23" s="358">
        <v>-1</v>
      </c>
      <c r="S23" s="429">
        <v>0</v>
      </c>
      <c r="T23" s="346">
        <v>0</v>
      </c>
      <c r="U23" s="442">
        <v>0</v>
      </c>
      <c r="V23" s="358">
        <v>0</v>
      </c>
      <c r="W23" s="879">
        <v>0</v>
      </c>
      <c r="X23" s="907">
        <v>0</v>
      </c>
      <c r="Y23" s="334">
        <v>1</v>
      </c>
      <c r="Z23" s="398"/>
      <c r="AA23" s="358">
        <v>0</v>
      </c>
      <c r="AB23" s="879">
        <v>1</v>
      </c>
      <c r="AC23" s="346">
        <v>0</v>
      </c>
      <c r="AD23" s="334">
        <v>-1</v>
      </c>
      <c r="AE23" s="358">
        <v>0</v>
      </c>
      <c r="AF23" s="879"/>
      <c r="AG23" s="346"/>
      <c r="AH23" s="334"/>
      <c r="AJ23" s="51"/>
      <c r="AK23" s="493">
        <f>+B23+C23+D23+E23</f>
        <v>-1</v>
      </c>
      <c r="AL23" s="493">
        <f>+F23+G23+H23+I23</f>
        <v>-2</v>
      </c>
      <c r="AM23" s="334">
        <f>+J23+K23+L23+M23</f>
        <v>-12</v>
      </c>
      <c r="AN23" s="334">
        <f t="shared" si="16"/>
        <v>-3</v>
      </c>
      <c r="AO23" s="701">
        <v>-1</v>
      </c>
      <c r="AP23" s="701">
        <v>1</v>
      </c>
      <c r="AQ23" s="701"/>
      <c r="AR23" s="493">
        <f>SUM(AA23:AD23)</f>
        <v>0</v>
      </c>
    </row>
    <row r="24" spans="1:44" ht="12.75" customHeight="1" thickBot="1" x14ac:dyDescent="0.25">
      <c r="A24" s="413" t="s">
        <v>157</v>
      </c>
      <c r="B24" s="328">
        <f t="shared" ref="B24:P24" si="17">B19-SUM(B20:B23)</f>
        <v>-148</v>
      </c>
      <c r="C24" s="351">
        <f t="shared" si="17"/>
        <v>-136</v>
      </c>
      <c r="D24" s="351">
        <f t="shared" si="17"/>
        <v>-152</v>
      </c>
      <c r="E24" s="311">
        <f t="shared" si="17"/>
        <v>-138</v>
      </c>
      <c r="F24" s="328">
        <f t="shared" si="17"/>
        <v>-153</v>
      </c>
      <c r="G24" s="351">
        <f t="shared" si="17"/>
        <v>-160</v>
      </c>
      <c r="H24" s="351">
        <f t="shared" si="17"/>
        <v>-164</v>
      </c>
      <c r="I24" s="311">
        <f t="shared" si="17"/>
        <v>-132</v>
      </c>
      <c r="J24" s="362">
        <f t="shared" si="17"/>
        <v>-145</v>
      </c>
      <c r="K24" s="351">
        <f t="shared" si="17"/>
        <v>-150</v>
      </c>
      <c r="L24" s="351">
        <f t="shared" si="17"/>
        <v>-149</v>
      </c>
      <c r="M24" s="447">
        <f t="shared" si="17"/>
        <v>-145</v>
      </c>
      <c r="N24" s="362">
        <f t="shared" si="17"/>
        <v>-149</v>
      </c>
      <c r="O24" s="351">
        <f t="shared" si="17"/>
        <v>-152</v>
      </c>
      <c r="P24" s="351">
        <f t="shared" si="17"/>
        <v>-160</v>
      </c>
      <c r="Q24" s="447">
        <v>-163</v>
      </c>
      <c r="R24" s="362">
        <v>-176</v>
      </c>
      <c r="S24" s="696">
        <v>-179</v>
      </c>
      <c r="T24" s="351">
        <v>-191</v>
      </c>
      <c r="U24" s="447">
        <v>-187</v>
      </c>
      <c r="V24" s="362">
        <v>-183</v>
      </c>
      <c r="W24" s="696">
        <v>-181</v>
      </c>
      <c r="X24" s="914">
        <v>-172</v>
      </c>
      <c r="Y24" s="447">
        <v>-219</v>
      </c>
      <c r="Z24" s="311"/>
      <c r="AA24" s="362">
        <v>-360</v>
      </c>
      <c r="AB24" s="696">
        <v>-355</v>
      </c>
      <c r="AC24" s="351">
        <v>-350</v>
      </c>
      <c r="AD24" s="447">
        <v>-331</v>
      </c>
      <c r="AE24" s="362">
        <v>-349</v>
      </c>
      <c r="AF24" s="696"/>
      <c r="AG24" s="351"/>
      <c r="AH24" s="447"/>
      <c r="AJ24" s="51"/>
      <c r="AK24" s="495">
        <f>+B24+C24+D24+E24</f>
        <v>-574</v>
      </c>
      <c r="AL24" s="495">
        <f>+F24+G24+H24+I24</f>
        <v>-609</v>
      </c>
      <c r="AM24" s="339">
        <f>+J24+K24+L24+M24</f>
        <v>-589</v>
      </c>
      <c r="AN24" s="339">
        <f t="shared" si="16"/>
        <v>-624</v>
      </c>
      <c r="AO24" s="702">
        <v>-733</v>
      </c>
      <c r="AP24" s="702">
        <v>-755</v>
      </c>
      <c r="AQ24" s="702"/>
      <c r="AR24" s="702">
        <f>SUM(AA24:AD24)</f>
        <v>-1396</v>
      </c>
    </row>
    <row r="25" spans="1:44" ht="12.75" customHeight="1" thickTop="1" x14ac:dyDescent="0.2">
      <c r="A25" s="413"/>
      <c r="B25" s="323"/>
      <c r="C25" s="346"/>
      <c r="D25" s="346"/>
      <c r="E25" s="309"/>
      <c r="F25" s="323"/>
      <c r="G25" s="346"/>
      <c r="H25" s="346"/>
      <c r="I25" s="309"/>
      <c r="J25" s="358"/>
      <c r="K25" s="398"/>
      <c r="L25" s="346"/>
      <c r="M25" s="442"/>
      <c r="N25" s="358"/>
      <c r="O25" s="398"/>
      <c r="P25" s="346"/>
      <c r="Q25" s="442"/>
      <c r="R25" s="358"/>
      <c r="S25" s="398"/>
      <c r="T25" s="346"/>
      <c r="U25" s="442"/>
      <c r="V25" s="358"/>
      <c r="W25" s="398"/>
      <c r="X25" s="907"/>
      <c r="Y25" s="442"/>
      <c r="Z25" s="398"/>
      <c r="AA25" s="358"/>
      <c r="AB25" s="398"/>
      <c r="AC25" s="346"/>
      <c r="AD25" s="442"/>
      <c r="AE25" s="358"/>
      <c r="AF25" s="398"/>
      <c r="AG25" s="346"/>
      <c r="AH25" s="442"/>
      <c r="AJ25" s="51"/>
      <c r="AK25" s="493"/>
      <c r="AL25" s="493"/>
      <c r="AM25" s="334"/>
      <c r="AN25" s="334">
        <f t="shared" si="16"/>
        <v>0</v>
      </c>
      <c r="AO25" s="701"/>
      <c r="AP25" s="701"/>
      <c r="AQ25" s="701"/>
      <c r="AR25" s="701"/>
    </row>
    <row r="26" spans="1:44" ht="12.75" customHeight="1" x14ac:dyDescent="0.2">
      <c r="A26" s="413" t="s">
        <v>158</v>
      </c>
      <c r="B26" s="323">
        <v>-253</v>
      </c>
      <c r="C26" s="346">
        <v>-237</v>
      </c>
      <c r="D26" s="346">
        <v>-225</v>
      </c>
      <c r="E26" s="309">
        <v>-251</v>
      </c>
      <c r="F26" s="323">
        <v>-234</v>
      </c>
      <c r="G26" s="346">
        <v>-229</v>
      </c>
      <c r="H26" s="346">
        <v>-219</v>
      </c>
      <c r="I26" s="309">
        <v>-236</v>
      </c>
      <c r="J26" s="358">
        <v>-222</v>
      </c>
      <c r="K26" s="398">
        <v>-231</v>
      </c>
      <c r="L26" s="346">
        <v>-236</v>
      </c>
      <c r="M26" s="442">
        <v>-288</v>
      </c>
      <c r="N26" s="358">
        <v>-222</v>
      </c>
      <c r="O26" s="398">
        <v>-211</v>
      </c>
      <c r="P26" s="346">
        <v>-239</v>
      </c>
      <c r="Q26" s="442">
        <v>-224</v>
      </c>
      <c r="R26" s="358">
        <v>-172</v>
      </c>
      <c r="S26" s="398">
        <v>-175</v>
      </c>
      <c r="T26" s="346">
        <v>-172</v>
      </c>
      <c r="U26" s="442">
        <v>-167</v>
      </c>
      <c r="V26" s="358">
        <v>-180</v>
      </c>
      <c r="W26" s="398">
        <v>-167</v>
      </c>
      <c r="X26" s="907">
        <v>-162</v>
      </c>
      <c r="Y26" s="442">
        <v>-413</v>
      </c>
      <c r="Z26" s="398"/>
      <c r="AA26" s="358">
        <v>-296</v>
      </c>
      <c r="AB26" s="398">
        <v>-283</v>
      </c>
      <c r="AC26" s="346">
        <v>-270</v>
      </c>
      <c r="AD26" s="442">
        <v>-292</v>
      </c>
      <c r="AE26" s="358">
        <v>-266</v>
      </c>
      <c r="AF26" s="398"/>
      <c r="AG26" s="346"/>
      <c r="AH26" s="442"/>
      <c r="AJ26" s="51"/>
      <c r="AK26" s="493">
        <f>+B26+C26+D26+E26</f>
        <v>-966</v>
      </c>
      <c r="AL26" s="493">
        <f>+F26+G26+H26+I26</f>
        <v>-918</v>
      </c>
      <c r="AM26" s="334">
        <f>+J26+K26+L26+M26</f>
        <v>-977</v>
      </c>
      <c r="AN26" s="334">
        <f t="shared" si="16"/>
        <v>-896</v>
      </c>
      <c r="AO26" s="701">
        <v>-686</v>
      </c>
      <c r="AP26" s="701">
        <v>-922</v>
      </c>
      <c r="AQ26" s="701"/>
      <c r="AR26" s="701">
        <f t="shared" ref="AR26:AR32" si="18">SUM(AA26:AD26)</f>
        <v>-1141</v>
      </c>
    </row>
    <row r="27" spans="1:44" ht="12.75" customHeight="1" x14ac:dyDescent="0.2">
      <c r="A27" s="890" t="s">
        <v>14</v>
      </c>
      <c r="B27" s="323">
        <v>-71</v>
      </c>
      <c r="C27" s="346">
        <v>-78</v>
      </c>
      <c r="D27" s="346">
        <v>-66</v>
      </c>
      <c r="E27" s="309">
        <v>-66</v>
      </c>
      <c r="F27" s="323">
        <v>-70</v>
      </c>
      <c r="G27" s="346">
        <v>-69</v>
      </c>
      <c r="H27" s="346">
        <v>-68</v>
      </c>
      <c r="I27" s="309">
        <v>-67</v>
      </c>
      <c r="J27" s="358">
        <v>-64</v>
      </c>
      <c r="K27" s="398">
        <v>-64</v>
      </c>
      <c r="L27" s="346">
        <v>-61</v>
      </c>
      <c r="M27" s="442">
        <v>-64</v>
      </c>
      <c r="N27" s="358">
        <v>-64</v>
      </c>
      <c r="O27" s="398">
        <v>-63</v>
      </c>
      <c r="P27" s="346">
        <v>-64</v>
      </c>
      <c r="Q27" s="442">
        <v>-41</v>
      </c>
      <c r="R27" s="358">
        <v>0</v>
      </c>
      <c r="S27" s="398">
        <v>0</v>
      </c>
      <c r="T27" s="346">
        <v>0</v>
      </c>
      <c r="U27" s="442">
        <v>0</v>
      </c>
      <c r="V27" s="358">
        <v>0</v>
      </c>
      <c r="W27" s="398">
        <v>0</v>
      </c>
      <c r="X27" s="907">
        <v>0</v>
      </c>
      <c r="Y27" s="442">
        <v>0</v>
      </c>
      <c r="Z27" s="398"/>
      <c r="AA27" s="358">
        <v>-1</v>
      </c>
      <c r="AB27" s="398">
        <v>-9</v>
      </c>
      <c r="AC27" s="346">
        <v>-6</v>
      </c>
      <c r="AD27" s="442">
        <v>-5</v>
      </c>
      <c r="AE27" s="358">
        <v>-6</v>
      </c>
      <c r="AF27" s="398"/>
      <c r="AG27" s="346"/>
      <c r="AH27" s="442"/>
      <c r="AJ27" s="51"/>
      <c r="AK27" s="493">
        <f>+B27+C27+D27+E27</f>
        <v>-281</v>
      </c>
      <c r="AL27" s="493">
        <f>+F27+G27+H27+I27</f>
        <v>-274</v>
      </c>
      <c r="AM27" s="334">
        <f>+J27+K27+L27+M27</f>
        <v>-253</v>
      </c>
      <c r="AN27" s="334">
        <f t="shared" si="16"/>
        <v>-232</v>
      </c>
      <c r="AO27" s="334">
        <v>0</v>
      </c>
      <c r="AP27" s="334">
        <v>0</v>
      </c>
      <c r="AQ27" s="334"/>
      <c r="AR27" s="334">
        <f t="shared" si="18"/>
        <v>-21</v>
      </c>
    </row>
    <row r="28" spans="1:44" ht="12.75" customHeight="1" x14ac:dyDescent="0.2">
      <c r="A28" s="890" t="s">
        <v>15</v>
      </c>
      <c r="B28" s="323">
        <v>-17</v>
      </c>
      <c r="C28" s="346">
        <v>10</v>
      </c>
      <c r="D28" s="346">
        <v>-1</v>
      </c>
      <c r="E28" s="309">
        <v>-21</v>
      </c>
      <c r="F28" s="323">
        <v>-3</v>
      </c>
      <c r="G28" s="346">
        <v>-1</v>
      </c>
      <c r="H28" s="346">
        <v>-2</v>
      </c>
      <c r="I28" s="309">
        <v>-18</v>
      </c>
      <c r="J28" s="358">
        <v>-6</v>
      </c>
      <c r="K28" s="398">
        <v>-2</v>
      </c>
      <c r="L28" s="346">
        <v>-4</v>
      </c>
      <c r="M28" s="442">
        <v>-55</v>
      </c>
      <c r="N28" s="358">
        <v>-2</v>
      </c>
      <c r="O28" s="398">
        <v>4</v>
      </c>
      <c r="P28" s="346">
        <v>-16</v>
      </c>
      <c r="Q28" s="442">
        <v>-3</v>
      </c>
      <c r="R28" s="358">
        <v>-1</v>
      </c>
      <c r="S28" s="429">
        <v>0</v>
      </c>
      <c r="T28" s="346">
        <v>-1</v>
      </c>
      <c r="U28" s="442">
        <v>-3</v>
      </c>
      <c r="V28" s="358">
        <v>-3</v>
      </c>
      <c r="W28" s="429">
        <v>-4</v>
      </c>
      <c r="X28" s="907">
        <v>-1</v>
      </c>
      <c r="Y28" s="442">
        <v>-147</v>
      </c>
      <c r="Z28" s="1106" t="s">
        <v>264</v>
      </c>
      <c r="AA28" s="358">
        <v>-5</v>
      </c>
      <c r="AB28" s="429">
        <v>2</v>
      </c>
      <c r="AC28" s="346">
        <v>0</v>
      </c>
      <c r="AD28" s="442">
        <v>-6</v>
      </c>
      <c r="AE28" s="358">
        <v>-3</v>
      </c>
      <c r="AF28" s="429"/>
      <c r="AG28" s="346"/>
      <c r="AH28" s="442"/>
      <c r="AJ28" s="51"/>
      <c r="AK28" s="493">
        <f>+B28+C28+D28+E28</f>
        <v>-29</v>
      </c>
      <c r="AL28" s="493">
        <f>+F28+G28+H28+I28</f>
        <v>-24</v>
      </c>
      <c r="AM28" s="334">
        <f>+J28+K28+L28+M28</f>
        <v>-67</v>
      </c>
      <c r="AN28" s="334">
        <f t="shared" si="16"/>
        <v>-17</v>
      </c>
      <c r="AO28" s="701">
        <v>-5</v>
      </c>
      <c r="AP28" s="701">
        <v>-155</v>
      </c>
      <c r="AQ28" s="701"/>
      <c r="AR28" s="701">
        <f t="shared" si="18"/>
        <v>-9</v>
      </c>
    </row>
    <row r="29" spans="1:44" s="272" customFormat="1" ht="12.75" customHeight="1" x14ac:dyDescent="0.2">
      <c r="A29" s="890" t="s">
        <v>216</v>
      </c>
      <c r="B29" s="323">
        <v>-7</v>
      </c>
      <c r="C29" s="346">
        <v>-7</v>
      </c>
      <c r="D29" s="346">
        <v>-6</v>
      </c>
      <c r="E29" s="309">
        <v>9</v>
      </c>
      <c r="F29" s="323">
        <v>-12</v>
      </c>
      <c r="G29" s="346">
        <v>-6</v>
      </c>
      <c r="H29" s="346">
        <v>-2</v>
      </c>
      <c r="I29" s="309">
        <v>-8</v>
      </c>
      <c r="J29" s="358">
        <v>-8</v>
      </c>
      <c r="K29" s="398">
        <v>-14</v>
      </c>
      <c r="L29" s="346">
        <v>-10</v>
      </c>
      <c r="M29" s="442">
        <v>-13</v>
      </c>
      <c r="N29" s="358">
        <v>-13</v>
      </c>
      <c r="O29" s="398">
        <v>-15</v>
      </c>
      <c r="P29" s="346">
        <v>-16</v>
      </c>
      <c r="Q29" s="442">
        <v>-23</v>
      </c>
      <c r="R29" s="358">
        <v>-22</v>
      </c>
      <c r="S29" s="398">
        <v>-30</v>
      </c>
      <c r="T29" s="346">
        <v>-27</v>
      </c>
      <c r="U29" s="442">
        <v>-24</v>
      </c>
      <c r="V29" s="358">
        <v>-25</v>
      </c>
      <c r="W29" s="398">
        <v>-24</v>
      </c>
      <c r="X29" s="907">
        <v>-24</v>
      </c>
      <c r="Y29" s="442">
        <v>-83</v>
      </c>
      <c r="Z29" s="1107" t="s">
        <v>264</v>
      </c>
      <c r="AA29" s="358">
        <v>-52</v>
      </c>
      <c r="AB29" s="398">
        <v>-38</v>
      </c>
      <c r="AC29" s="346">
        <v>-38</v>
      </c>
      <c r="AD29" s="442">
        <v>-38</v>
      </c>
      <c r="AE29" s="358">
        <v>-30</v>
      </c>
      <c r="AF29" s="398"/>
      <c r="AG29" s="346"/>
      <c r="AH29" s="442"/>
      <c r="AJ29" s="51"/>
      <c r="AK29" s="493">
        <f>+B29+C29+D29+E29</f>
        <v>-11</v>
      </c>
      <c r="AL29" s="493">
        <f>+F29+G29+H29+I29</f>
        <v>-28</v>
      </c>
      <c r="AM29" s="334">
        <f>+J29+K29+L29+M29</f>
        <v>-45</v>
      </c>
      <c r="AN29" s="334">
        <f t="shared" si="16"/>
        <v>-67</v>
      </c>
      <c r="AO29" s="701">
        <v>-103</v>
      </c>
      <c r="AP29" s="701">
        <v>-156</v>
      </c>
      <c r="AQ29" s="701"/>
      <c r="AR29" s="701">
        <f t="shared" si="18"/>
        <v>-166</v>
      </c>
    </row>
    <row r="30" spans="1:44" s="272" customFormat="1" ht="12.75" customHeight="1" x14ac:dyDescent="0.2">
      <c r="A30" s="890" t="s">
        <v>260</v>
      </c>
      <c r="B30" s="323">
        <v>0</v>
      </c>
      <c r="C30" s="346">
        <v>0</v>
      </c>
      <c r="D30" s="346">
        <v>0</v>
      </c>
      <c r="E30" s="309">
        <v>0</v>
      </c>
      <c r="F30" s="323">
        <v>0</v>
      </c>
      <c r="G30" s="346">
        <v>0</v>
      </c>
      <c r="H30" s="346">
        <v>0</v>
      </c>
      <c r="I30" s="309">
        <v>0</v>
      </c>
      <c r="J30" s="358">
        <v>0</v>
      </c>
      <c r="K30" s="398">
        <v>0</v>
      </c>
      <c r="L30" s="346">
        <v>0</v>
      </c>
      <c r="M30" s="442">
        <v>0</v>
      </c>
      <c r="N30" s="358">
        <v>0</v>
      </c>
      <c r="O30" s="398">
        <v>0</v>
      </c>
      <c r="P30" s="346">
        <v>0</v>
      </c>
      <c r="Q30" s="442">
        <v>0</v>
      </c>
      <c r="R30" s="358">
        <v>0</v>
      </c>
      <c r="S30" s="398">
        <v>0</v>
      </c>
      <c r="T30" s="346">
        <v>0</v>
      </c>
      <c r="U30" s="442">
        <v>0</v>
      </c>
      <c r="V30" s="906">
        <v>-8</v>
      </c>
      <c r="W30" s="428">
        <v>-4</v>
      </c>
      <c r="X30" s="907">
        <v>-3</v>
      </c>
      <c r="Y30" s="709">
        <v>-27</v>
      </c>
      <c r="Z30" s="428"/>
      <c r="AA30" s="906">
        <v>-5</v>
      </c>
      <c r="AB30" s="428">
        <v>-11</v>
      </c>
      <c r="AC30" s="907">
        <v>-14</v>
      </c>
      <c r="AD30" s="709">
        <v>-37</v>
      </c>
      <c r="AE30" s="906">
        <v>-29</v>
      </c>
      <c r="AF30" s="428"/>
      <c r="AG30" s="907"/>
      <c r="AH30" s="709"/>
      <c r="AJ30" s="505"/>
      <c r="AK30" s="503">
        <v>0</v>
      </c>
      <c r="AL30" s="503">
        <v>0</v>
      </c>
      <c r="AM30" s="415">
        <v>0</v>
      </c>
      <c r="AN30" s="415">
        <v>0</v>
      </c>
      <c r="AO30" s="415">
        <v>0</v>
      </c>
      <c r="AP30" s="725">
        <v>-42</v>
      </c>
      <c r="AQ30" s="725"/>
      <c r="AR30" s="725">
        <f t="shared" si="18"/>
        <v>-67</v>
      </c>
    </row>
    <row r="31" spans="1:44" ht="12.75" customHeight="1" x14ac:dyDescent="0.2">
      <c r="A31" s="890" t="s">
        <v>152</v>
      </c>
      <c r="B31" s="323">
        <v>-15</v>
      </c>
      <c r="C31" s="346">
        <v>-11</v>
      </c>
      <c r="D31" s="346">
        <v>-11</v>
      </c>
      <c r="E31" s="309">
        <v>-9</v>
      </c>
      <c r="F31" s="323">
        <v>-6</v>
      </c>
      <c r="G31" s="346">
        <v>-8</v>
      </c>
      <c r="H31" s="346">
        <v>-9</v>
      </c>
      <c r="I31" s="309">
        <v>-7</v>
      </c>
      <c r="J31" s="358">
        <v>-5</v>
      </c>
      <c r="K31" s="398">
        <v>-9</v>
      </c>
      <c r="L31" s="346">
        <v>-10</v>
      </c>
      <c r="M31" s="442">
        <v>-8</v>
      </c>
      <c r="N31" s="358">
        <v>-3</v>
      </c>
      <c r="O31" s="398">
        <v>-4</v>
      </c>
      <c r="P31" s="346">
        <v>-3</v>
      </c>
      <c r="Q31" s="442">
        <v>-7</v>
      </c>
      <c r="R31" s="358">
        <v>-8</v>
      </c>
      <c r="S31" s="398">
        <v>-2</v>
      </c>
      <c r="T31" s="346">
        <v>0</v>
      </c>
      <c r="U31" s="442">
        <v>3</v>
      </c>
      <c r="V31" s="906">
        <v>-1</v>
      </c>
      <c r="W31" s="428">
        <v>1</v>
      </c>
      <c r="X31" s="907">
        <v>-3</v>
      </c>
      <c r="Y31" s="709">
        <v>-1</v>
      </c>
      <c r="Z31" s="428"/>
      <c r="AA31" s="906">
        <v>0</v>
      </c>
      <c r="AB31" s="428">
        <v>-5</v>
      </c>
      <c r="AC31" s="907">
        <v>-5</v>
      </c>
      <c r="AD31" s="709">
        <v>-3</v>
      </c>
      <c r="AE31" s="906">
        <v>0</v>
      </c>
      <c r="AF31" s="428"/>
      <c r="AG31" s="907"/>
      <c r="AH31" s="709"/>
      <c r="AJ31" s="505"/>
      <c r="AK31" s="503">
        <f>+B31+C31+D31+E31</f>
        <v>-46</v>
      </c>
      <c r="AL31" s="503">
        <f>+F31+G31+H31+I31</f>
        <v>-30</v>
      </c>
      <c r="AM31" s="415">
        <f>+J31+K31+L31+M31</f>
        <v>-32</v>
      </c>
      <c r="AN31" s="415">
        <f>+N31+O31+P31+Q31</f>
        <v>-17</v>
      </c>
      <c r="AO31" s="725">
        <v>-7</v>
      </c>
      <c r="AP31" s="725">
        <v>-4</v>
      </c>
      <c r="AQ31" s="725"/>
      <c r="AR31" s="725">
        <f t="shared" si="18"/>
        <v>-13</v>
      </c>
    </row>
    <row r="32" spans="1:44" ht="12.75" customHeight="1" thickBot="1" x14ac:dyDescent="0.25">
      <c r="A32" s="413" t="s">
        <v>212</v>
      </c>
      <c r="B32" s="328">
        <f t="shared" ref="B32:P32" si="19">B26-SUM(B27:B31)</f>
        <v>-143</v>
      </c>
      <c r="C32" s="351">
        <f t="shared" si="19"/>
        <v>-151</v>
      </c>
      <c r="D32" s="351">
        <f t="shared" si="19"/>
        <v>-141</v>
      </c>
      <c r="E32" s="311">
        <f t="shared" si="19"/>
        <v>-164</v>
      </c>
      <c r="F32" s="328">
        <f t="shared" si="19"/>
        <v>-143</v>
      </c>
      <c r="G32" s="351">
        <f t="shared" si="19"/>
        <v>-145</v>
      </c>
      <c r="H32" s="351">
        <f t="shared" si="19"/>
        <v>-138</v>
      </c>
      <c r="I32" s="311">
        <f t="shared" si="19"/>
        <v>-136</v>
      </c>
      <c r="J32" s="362">
        <f t="shared" si="19"/>
        <v>-139</v>
      </c>
      <c r="K32" s="351">
        <f t="shared" si="19"/>
        <v>-142</v>
      </c>
      <c r="L32" s="351">
        <f t="shared" si="19"/>
        <v>-151</v>
      </c>
      <c r="M32" s="447">
        <f t="shared" si="19"/>
        <v>-148</v>
      </c>
      <c r="N32" s="362">
        <f t="shared" si="19"/>
        <v>-140</v>
      </c>
      <c r="O32" s="351">
        <f t="shared" si="19"/>
        <v>-133</v>
      </c>
      <c r="P32" s="351">
        <f t="shared" si="19"/>
        <v>-140</v>
      </c>
      <c r="Q32" s="447">
        <v>-150</v>
      </c>
      <c r="R32" s="362">
        <v>-141</v>
      </c>
      <c r="S32" s="696">
        <v>-143</v>
      </c>
      <c r="T32" s="351">
        <v>-144</v>
      </c>
      <c r="U32" s="447">
        <v>-143</v>
      </c>
      <c r="V32" s="362">
        <v>-143</v>
      </c>
      <c r="W32" s="696">
        <v>-136</v>
      </c>
      <c r="X32" s="914">
        <v>-131</v>
      </c>
      <c r="Y32" s="447">
        <v>-155</v>
      </c>
      <c r="Z32" s="311"/>
      <c r="AA32" s="362">
        <v>-233</v>
      </c>
      <c r="AB32" s="696">
        <v>-222</v>
      </c>
      <c r="AC32" s="351">
        <v>-207</v>
      </c>
      <c r="AD32" s="447">
        <v>-203</v>
      </c>
      <c r="AE32" s="362">
        <v>-198</v>
      </c>
      <c r="AF32" s="696"/>
      <c r="AG32" s="351"/>
      <c r="AH32" s="447"/>
      <c r="AJ32" s="51"/>
      <c r="AK32" s="495">
        <f>+B32+C32+D32+E32</f>
        <v>-599</v>
      </c>
      <c r="AL32" s="495">
        <f>+F32+G32+H32+I32</f>
        <v>-562</v>
      </c>
      <c r="AM32" s="339">
        <f>AM26-SUM(AM27:AM31)</f>
        <v>-580</v>
      </c>
      <c r="AN32" s="339">
        <f>+N32+O32+P32+Q32</f>
        <v>-563</v>
      </c>
      <c r="AO32" s="702">
        <v>-571</v>
      </c>
      <c r="AP32" s="702">
        <v>-565</v>
      </c>
      <c r="AQ32" s="702"/>
      <c r="AR32" s="702">
        <f t="shared" si="18"/>
        <v>-865</v>
      </c>
    </row>
    <row r="33" spans="1:44" s="272" customFormat="1" ht="12.75" customHeight="1" thickTop="1" x14ac:dyDescent="0.2">
      <c r="A33" s="413"/>
      <c r="B33" s="323"/>
      <c r="C33" s="346"/>
      <c r="D33" s="346"/>
      <c r="E33" s="398"/>
      <c r="F33" s="323"/>
      <c r="G33" s="346"/>
      <c r="H33" s="346"/>
      <c r="I33" s="398"/>
      <c r="J33" s="358"/>
      <c r="K33" s="398"/>
      <c r="L33" s="346"/>
      <c r="M33" s="442"/>
      <c r="N33" s="358"/>
      <c r="O33" s="398"/>
      <c r="P33" s="346"/>
      <c r="Q33" s="442"/>
      <c r="R33" s="358"/>
      <c r="S33" s="398"/>
      <c r="T33" s="346"/>
      <c r="U33" s="442"/>
      <c r="V33" s="358"/>
      <c r="W33" s="398"/>
      <c r="X33" s="907"/>
      <c r="Y33" s="442"/>
      <c r="Z33" s="398"/>
      <c r="AA33" s="358"/>
      <c r="AB33" s="398"/>
      <c r="AC33" s="346"/>
      <c r="AD33" s="442"/>
      <c r="AE33" s="358"/>
      <c r="AF33" s="398"/>
      <c r="AG33" s="346"/>
      <c r="AH33" s="442"/>
      <c r="AJ33" s="51"/>
      <c r="AK33" s="493"/>
      <c r="AL33" s="493"/>
      <c r="AM33" s="334"/>
      <c r="AN33" s="334">
        <f>+N33+O33+P33+Q33</f>
        <v>0</v>
      </c>
      <c r="AO33" s="701"/>
      <c r="AP33" s="701"/>
      <c r="AQ33" s="701"/>
      <c r="AR33" s="701"/>
    </row>
    <row r="34" spans="1:44" s="272" customFormat="1" ht="26.25" customHeight="1" x14ac:dyDescent="0.2">
      <c r="A34" s="413" t="s">
        <v>261</v>
      </c>
      <c r="B34" s="908"/>
      <c r="C34" s="907"/>
      <c r="D34" s="907"/>
      <c r="E34" s="909"/>
      <c r="F34" s="908"/>
      <c r="G34" s="907"/>
      <c r="H34" s="907"/>
      <c r="I34" s="909"/>
      <c r="J34" s="906"/>
      <c r="K34" s="428"/>
      <c r="L34" s="907"/>
      <c r="M34" s="709"/>
      <c r="N34" s="906"/>
      <c r="O34" s="428"/>
      <c r="P34" s="907"/>
      <c r="Q34" s="709"/>
      <c r="R34" s="906">
        <v>-41</v>
      </c>
      <c r="S34" s="428">
        <v>-41</v>
      </c>
      <c r="T34" s="907">
        <v>-39</v>
      </c>
      <c r="U34" s="709">
        <v>-31</v>
      </c>
      <c r="V34" s="906">
        <v>-30</v>
      </c>
      <c r="W34" s="428">
        <v>-31</v>
      </c>
      <c r="X34" s="907">
        <v>-29</v>
      </c>
      <c r="Y34" s="709">
        <v>-133</v>
      </c>
      <c r="Z34" s="428"/>
      <c r="AA34" s="906">
        <v>-367</v>
      </c>
      <c r="AB34" s="428">
        <v>-436</v>
      </c>
      <c r="AC34" s="907">
        <v>-361</v>
      </c>
      <c r="AD34" s="709">
        <v>-363</v>
      </c>
      <c r="AE34" s="906">
        <v>-365</v>
      </c>
      <c r="AF34" s="428"/>
      <c r="AG34" s="907"/>
      <c r="AH34" s="709"/>
      <c r="AJ34" s="505"/>
      <c r="AK34" s="503"/>
      <c r="AL34" s="503"/>
      <c r="AM34" s="415"/>
      <c r="AN34" s="415"/>
      <c r="AO34" s="725">
        <v>-152</v>
      </c>
      <c r="AP34" s="725">
        <v>-223</v>
      </c>
      <c r="AQ34" s="725"/>
      <c r="AR34" s="725">
        <f>SUM(AA34:AD34)</f>
        <v>-1527</v>
      </c>
    </row>
    <row r="35" spans="1:44" s="272" customFormat="1" ht="12.75" customHeight="1" x14ac:dyDescent="0.2">
      <c r="A35" s="890" t="s">
        <v>14</v>
      </c>
      <c r="B35" s="416"/>
      <c r="C35" s="417"/>
      <c r="D35" s="417"/>
      <c r="E35" s="418"/>
      <c r="F35" s="416"/>
      <c r="G35" s="417"/>
      <c r="H35" s="417"/>
      <c r="I35" s="418"/>
      <c r="J35" s="419"/>
      <c r="K35" s="910"/>
      <c r="L35" s="417"/>
      <c r="M35" s="911"/>
      <c r="N35" s="419"/>
      <c r="O35" s="910"/>
      <c r="P35" s="417"/>
      <c r="Q35" s="911"/>
      <c r="R35" s="419">
        <v>-41</v>
      </c>
      <c r="S35" s="910">
        <v>-41</v>
      </c>
      <c r="T35" s="417">
        <v>-39</v>
      </c>
      <c r="U35" s="451">
        <v>-31</v>
      </c>
      <c r="V35" s="419">
        <v>-30</v>
      </c>
      <c r="W35" s="910">
        <v>-31</v>
      </c>
      <c r="X35" s="417">
        <v>-29</v>
      </c>
      <c r="Y35" s="451">
        <v>-133</v>
      </c>
      <c r="Z35" s="418"/>
      <c r="AA35" s="419">
        <v>-367</v>
      </c>
      <c r="AB35" s="910">
        <v>-436</v>
      </c>
      <c r="AC35" s="417">
        <v>-361</v>
      </c>
      <c r="AD35" s="451">
        <v>-363</v>
      </c>
      <c r="AE35" s="419">
        <v>-365</v>
      </c>
      <c r="AF35" s="910"/>
      <c r="AG35" s="417"/>
      <c r="AH35" s="451"/>
      <c r="AJ35" s="505"/>
      <c r="AK35" s="726"/>
      <c r="AL35" s="726"/>
      <c r="AM35" s="912"/>
      <c r="AN35" s="912"/>
      <c r="AO35" s="703">
        <v>-152</v>
      </c>
      <c r="AP35" s="703">
        <v>-223</v>
      </c>
      <c r="AQ35" s="703"/>
      <c r="AR35" s="703">
        <f>SUM(AA35:AD35)</f>
        <v>-1527</v>
      </c>
    </row>
    <row r="36" spans="1:44" s="272" customFormat="1" ht="24.75" customHeight="1" thickBot="1" x14ac:dyDescent="0.25">
      <c r="A36" s="413" t="s">
        <v>262</v>
      </c>
      <c r="B36" s="913"/>
      <c r="C36" s="914"/>
      <c r="D36" s="914"/>
      <c r="E36" s="915"/>
      <c r="F36" s="913"/>
      <c r="G36" s="914"/>
      <c r="H36" s="914"/>
      <c r="I36" s="915"/>
      <c r="J36" s="916"/>
      <c r="K36" s="915"/>
      <c r="L36" s="914"/>
      <c r="M36" s="727"/>
      <c r="N36" s="916"/>
      <c r="O36" s="915"/>
      <c r="P36" s="914"/>
      <c r="Q36" s="727"/>
      <c r="R36" s="916">
        <v>0</v>
      </c>
      <c r="S36" s="915">
        <v>0</v>
      </c>
      <c r="T36" s="914">
        <v>0</v>
      </c>
      <c r="U36" s="727">
        <v>0</v>
      </c>
      <c r="V36" s="916">
        <v>0</v>
      </c>
      <c r="W36" s="915">
        <v>0</v>
      </c>
      <c r="X36" s="914">
        <v>0</v>
      </c>
      <c r="Y36" s="727">
        <v>0</v>
      </c>
      <c r="Z36" s="915"/>
      <c r="AA36" s="916">
        <v>0</v>
      </c>
      <c r="AB36" s="915">
        <v>0</v>
      </c>
      <c r="AC36" s="914">
        <v>0</v>
      </c>
      <c r="AD36" s="727">
        <v>0</v>
      </c>
      <c r="AE36" s="916">
        <v>0</v>
      </c>
      <c r="AF36" s="915"/>
      <c r="AG36" s="914"/>
      <c r="AH36" s="727"/>
      <c r="AJ36" s="505"/>
      <c r="AK36" s="729"/>
      <c r="AL36" s="729"/>
      <c r="AM36" s="728"/>
      <c r="AN36" s="728"/>
      <c r="AO36" s="729">
        <v>0</v>
      </c>
      <c r="AP36" s="729">
        <v>0</v>
      </c>
      <c r="AQ36" s="729"/>
      <c r="AR36" s="729">
        <f>SUM(AA36:AD36)</f>
        <v>0</v>
      </c>
    </row>
    <row r="37" spans="1:44" s="272" customFormat="1" ht="12.75" customHeight="1" thickTop="1" x14ac:dyDescent="0.2">
      <c r="A37" s="413"/>
      <c r="B37" s="323"/>
      <c r="C37" s="346"/>
      <c r="D37" s="346"/>
      <c r="E37" s="398"/>
      <c r="F37" s="323"/>
      <c r="G37" s="346"/>
      <c r="H37" s="346"/>
      <c r="I37" s="398"/>
      <c r="J37" s="358"/>
      <c r="K37" s="398"/>
      <c r="L37" s="346"/>
      <c r="M37" s="442"/>
      <c r="N37" s="358"/>
      <c r="O37" s="398"/>
      <c r="P37" s="346"/>
      <c r="Q37" s="442"/>
      <c r="R37" s="358"/>
      <c r="S37" s="398"/>
      <c r="T37" s="346"/>
      <c r="U37" s="442"/>
      <c r="V37" s="358"/>
      <c r="W37" s="398"/>
      <c r="X37" s="907"/>
      <c r="Y37" s="442"/>
      <c r="Z37" s="398"/>
      <c r="AA37" s="358"/>
      <c r="AB37" s="398"/>
      <c r="AC37" s="346"/>
      <c r="AD37" s="442"/>
      <c r="AE37" s="358"/>
      <c r="AF37" s="398"/>
      <c r="AG37" s="346"/>
      <c r="AH37" s="442"/>
      <c r="AJ37" s="51"/>
      <c r="AK37" s="493"/>
      <c r="AL37" s="493"/>
      <c r="AM37" s="334"/>
      <c r="AN37" s="334"/>
      <c r="AO37" s="701"/>
      <c r="AP37" s="701"/>
      <c r="AQ37" s="701"/>
      <c r="AR37" s="701"/>
    </row>
    <row r="38" spans="1:44" s="272" customFormat="1" ht="12.75" customHeight="1" x14ac:dyDescent="0.2">
      <c r="A38" s="413" t="s">
        <v>210</v>
      </c>
      <c r="B38" s="323">
        <v>-17</v>
      </c>
      <c r="C38" s="346">
        <v>0</v>
      </c>
      <c r="D38" s="346">
        <v>1</v>
      </c>
      <c r="E38" s="309">
        <v>0</v>
      </c>
      <c r="F38" s="323">
        <v>-10</v>
      </c>
      <c r="G38" s="346">
        <v>4</v>
      </c>
      <c r="H38" s="346">
        <v>5</v>
      </c>
      <c r="I38" s="309">
        <v>5</v>
      </c>
      <c r="J38" s="358">
        <v>1</v>
      </c>
      <c r="K38" s="398">
        <v>5</v>
      </c>
      <c r="L38" s="346">
        <v>21</v>
      </c>
      <c r="M38" s="442">
        <v>2</v>
      </c>
      <c r="N38" s="358">
        <v>7</v>
      </c>
      <c r="O38" s="398">
        <v>1</v>
      </c>
      <c r="P38" s="346">
        <v>0</v>
      </c>
      <c r="Q38" s="442">
        <v>1</v>
      </c>
      <c r="R38" s="358">
        <v>0</v>
      </c>
      <c r="S38" s="398">
        <v>7</v>
      </c>
      <c r="T38" s="346">
        <v>1</v>
      </c>
      <c r="U38" s="442">
        <v>2</v>
      </c>
      <c r="V38" s="358">
        <v>0</v>
      </c>
      <c r="W38" s="398">
        <v>1</v>
      </c>
      <c r="X38" s="907">
        <v>4</v>
      </c>
      <c r="Y38" s="442">
        <v>1258</v>
      </c>
      <c r="Z38" s="398"/>
      <c r="AA38" s="358">
        <v>-2</v>
      </c>
      <c r="AB38" s="398">
        <v>10</v>
      </c>
      <c r="AC38" s="346">
        <v>0</v>
      </c>
      <c r="AD38" s="442">
        <v>1</v>
      </c>
      <c r="AE38" s="358">
        <v>1598</v>
      </c>
      <c r="AF38" s="398"/>
      <c r="AG38" s="346"/>
      <c r="AH38" s="442"/>
      <c r="AJ38" s="51"/>
      <c r="AK38" s="493">
        <f>+B38+C38+D38+E38</f>
        <v>-16</v>
      </c>
      <c r="AL38" s="493">
        <f>+F38+G38+H38+I38</f>
        <v>4</v>
      </c>
      <c r="AM38" s="334">
        <f>+J38+K38+L38+M38</f>
        <v>29</v>
      </c>
      <c r="AN38" s="334">
        <f t="shared" ref="AN38:AN43" si="20">+N38+O38+P38+Q38</f>
        <v>9</v>
      </c>
      <c r="AO38" s="701">
        <v>10</v>
      </c>
      <c r="AP38" s="701">
        <v>1263</v>
      </c>
      <c r="AQ38" s="701"/>
      <c r="AR38" s="701">
        <f>SUM(AA38:AD38)</f>
        <v>9</v>
      </c>
    </row>
    <row r="39" spans="1:44" s="272" customFormat="1" ht="12.75" customHeight="1" x14ac:dyDescent="0.2">
      <c r="A39" s="890" t="s">
        <v>14</v>
      </c>
      <c r="B39" s="323">
        <v>0</v>
      </c>
      <c r="C39" s="346">
        <v>0</v>
      </c>
      <c r="D39" s="346">
        <v>0</v>
      </c>
      <c r="E39" s="309">
        <v>0</v>
      </c>
      <c r="F39" s="323">
        <v>0</v>
      </c>
      <c r="G39" s="346">
        <v>0</v>
      </c>
      <c r="H39" s="346">
        <v>0</v>
      </c>
      <c r="I39" s="309">
        <v>0</v>
      </c>
      <c r="J39" s="358">
        <v>0</v>
      </c>
      <c r="K39" s="429">
        <v>0</v>
      </c>
      <c r="L39" s="346">
        <v>0</v>
      </c>
      <c r="M39" s="468">
        <v>0</v>
      </c>
      <c r="N39" s="358">
        <v>0</v>
      </c>
      <c r="O39" s="429">
        <v>0</v>
      </c>
      <c r="P39" s="346">
        <v>0</v>
      </c>
      <c r="Q39" s="468">
        <v>0</v>
      </c>
      <c r="R39" s="358">
        <v>-2</v>
      </c>
      <c r="S39" s="429">
        <v>-1</v>
      </c>
      <c r="T39" s="346">
        <v>0</v>
      </c>
      <c r="U39" s="442">
        <v>0</v>
      </c>
      <c r="V39" s="358">
        <v>0</v>
      </c>
      <c r="W39" s="429">
        <v>0</v>
      </c>
      <c r="X39" s="907">
        <v>0</v>
      </c>
      <c r="Y39" s="442">
        <v>0</v>
      </c>
      <c r="Z39" s="398"/>
      <c r="AA39" s="358">
        <v>0</v>
      </c>
      <c r="AB39" s="429">
        <v>-3</v>
      </c>
      <c r="AC39" s="346">
        <v>-1</v>
      </c>
      <c r="AD39" s="442">
        <v>1</v>
      </c>
      <c r="AE39" s="358">
        <v>0</v>
      </c>
      <c r="AF39" s="429"/>
      <c r="AG39" s="346"/>
      <c r="AH39" s="442"/>
      <c r="AJ39" s="51"/>
      <c r="AK39" s="493">
        <f>+B39+C39+D39+E39</f>
        <v>0</v>
      </c>
      <c r="AL39" s="493">
        <f>+F39+G39+H39+I39</f>
        <v>0</v>
      </c>
      <c r="AM39" s="469">
        <f>+J39+K39+L39+M39</f>
        <v>0</v>
      </c>
      <c r="AN39" s="469">
        <f t="shared" si="20"/>
        <v>0</v>
      </c>
      <c r="AO39" s="701">
        <v>-3</v>
      </c>
      <c r="AP39" s="334">
        <v>0</v>
      </c>
      <c r="AQ39" s="334"/>
      <c r="AR39" s="334">
        <f>SUM(AA39:AD39)</f>
        <v>-3</v>
      </c>
    </row>
    <row r="40" spans="1:44" s="272" customFormat="1" ht="12.75" customHeight="1" x14ac:dyDescent="0.2">
      <c r="A40" s="890" t="s">
        <v>15</v>
      </c>
      <c r="B40" s="323">
        <v>0</v>
      </c>
      <c r="C40" s="346">
        <v>0</v>
      </c>
      <c r="D40" s="346">
        <v>0</v>
      </c>
      <c r="E40" s="309">
        <v>5</v>
      </c>
      <c r="F40" s="323">
        <v>0</v>
      </c>
      <c r="G40" s="346">
        <v>0</v>
      </c>
      <c r="H40" s="346">
        <v>0</v>
      </c>
      <c r="I40" s="309">
        <v>0</v>
      </c>
      <c r="J40" s="358">
        <v>0</v>
      </c>
      <c r="K40" s="398">
        <v>1</v>
      </c>
      <c r="L40" s="346">
        <v>0</v>
      </c>
      <c r="M40" s="468">
        <v>0</v>
      </c>
      <c r="N40" s="358">
        <v>0</v>
      </c>
      <c r="O40" s="398">
        <v>0</v>
      </c>
      <c r="P40" s="346">
        <v>0</v>
      </c>
      <c r="Q40" s="468">
        <v>0</v>
      </c>
      <c r="R40" s="358">
        <v>0</v>
      </c>
      <c r="S40" s="429">
        <v>0</v>
      </c>
      <c r="T40" s="346">
        <v>0</v>
      </c>
      <c r="U40" s="442">
        <v>0</v>
      </c>
      <c r="V40" s="358">
        <v>0</v>
      </c>
      <c r="W40" s="429">
        <v>0</v>
      </c>
      <c r="X40" s="907">
        <v>0</v>
      </c>
      <c r="Y40" s="442">
        <v>0</v>
      </c>
      <c r="Z40" s="398"/>
      <c r="AA40" s="358">
        <v>0</v>
      </c>
      <c r="AB40" s="429">
        <v>0</v>
      </c>
      <c r="AC40" s="346">
        <v>0</v>
      </c>
      <c r="AD40" s="442">
        <v>0</v>
      </c>
      <c r="AE40" s="358">
        <v>0</v>
      </c>
      <c r="AF40" s="429"/>
      <c r="AG40" s="346"/>
      <c r="AH40" s="442"/>
      <c r="AJ40" s="51"/>
      <c r="AK40" s="493">
        <f>+B40+C40+D40+E40</f>
        <v>5</v>
      </c>
      <c r="AL40" s="493">
        <f>+F40+G40+H40+I40</f>
        <v>0</v>
      </c>
      <c r="AM40" s="334">
        <f>+J40+K40+L40+M40</f>
        <v>1</v>
      </c>
      <c r="AN40" s="334">
        <f t="shared" si="20"/>
        <v>0</v>
      </c>
      <c r="AO40" s="334">
        <v>0</v>
      </c>
      <c r="AP40" s="334">
        <v>0</v>
      </c>
      <c r="AQ40" s="334"/>
      <c r="AR40" s="334">
        <f>SUM(AA40:AD40)</f>
        <v>0</v>
      </c>
    </row>
    <row r="41" spans="1:44" s="272" customFormat="1" ht="12.75" customHeight="1" x14ac:dyDescent="0.2">
      <c r="A41" s="890" t="s">
        <v>152</v>
      </c>
      <c r="B41" s="323">
        <v>-19</v>
      </c>
      <c r="C41" s="346">
        <v>-3</v>
      </c>
      <c r="D41" s="346">
        <v>5</v>
      </c>
      <c r="E41" s="309">
        <v>-7</v>
      </c>
      <c r="F41" s="323">
        <v>-18</v>
      </c>
      <c r="G41" s="346">
        <v>0</v>
      </c>
      <c r="H41" s="346">
        <v>2</v>
      </c>
      <c r="I41" s="309">
        <v>3</v>
      </c>
      <c r="J41" s="358">
        <v>0</v>
      </c>
      <c r="K41" s="398">
        <v>2</v>
      </c>
      <c r="L41" s="346">
        <v>20</v>
      </c>
      <c r="M41" s="442">
        <v>-1</v>
      </c>
      <c r="N41" s="358">
        <v>0</v>
      </c>
      <c r="O41" s="398">
        <v>0</v>
      </c>
      <c r="P41" s="346">
        <v>0</v>
      </c>
      <c r="Q41" s="442">
        <v>0</v>
      </c>
      <c r="R41" s="358">
        <v>1</v>
      </c>
      <c r="S41" s="398">
        <v>7</v>
      </c>
      <c r="T41" s="346">
        <v>1</v>
      </c>
      <c r="U41" s="442">
        <v>-1</v>
      </c>
      <c r="V41" s="358">
        <v>0</v>
      </c>
      <c r="W41" s="398">
        <v>0</v>
      </c>
      <c r="X41" s="907">
        <v>0</v>
      </c>
      <c r="Y41" s="334">
        <v>1257</v>
      </c>
      <c r="Z41" s="1107" t="s">
        <v>265</v>
      </c>
      <c r="AA41" s="358">
        <v>-2</v>
      </c>
      <c r="AB41" s="398">
        <v>13</v>
      </c>
      <c r="AC41" s="346">
        <v>0</v>
      </c>
      <c r="AD41" s="334">
        <v>-1</v>
      </c>
      <c r="AE41" s="358">
        <v>1596</v>
      </c>
      <c r="AF41" s="398"/>
      <c r="AG41" s="346"/>
      <c r="AH41" s="334"/>
      <c r="AJ41" s="51"/>
      <c r="AK41" s="493">
        <f>+B41+C41+D41+E41</f>
        <v>-24</v>
      </c>
      <c r="AL41" s="493">
        <f>+F41+G41+H41+I41</f>
        <v>-13</v>
      </c>
      <c r="AM41" s="334">
        <f>+J41+K41+L41+M41</f>
        <v>21</v>
      </c>
      <c r="AN41" s="334">
        <f t="shared" si="20"/>
        <v>0</v>
      </c>
      <c r="AO41" s="701">
        <v>8</v>
      </c>
      <c r="AP41" s="701">
        <v>1257</v>
      </c>
      <c r="AQ41" s="701"/>
      <c r="AR41" s="701">
        <f>SUM(AA41:AD41)</f>
        <v>10</v>
      </c>
    </row>
    <row r="42" spans="1:44" s="272" customFormat="1" ht="12.75" customHeight="1" thickBot="1" x14ac:dyDescent="0.25">
      <c r="A42" s="413" t="s">
        <v>211</v>
      </c>
      <c r="B42" s="328">
        <f t="shared" ref="B42:P42" si="21">B38-SUM(B39:B41)</f>
        <v>2</v>
      </c>
      <c r="C42" s="351">
        <f t="shared" si="21"/>
        <v>3</v>
      </c>
      <c r="D42" s="351">
        <f t="shared" si="21"/>
        <v>-4</v>
      </c>
      <c r="E42" s="311">
        <f t="shared" si="21"/>
        <v>2</v>
      </c>
      <c r="F42" s="328">
        <f t="shared" si="21"/>
        <v>8</v>
      </c>
      <c r="G42" s="351">
        <f t="shared" si="21"/>
        <v>4</v>
      </c>
      <c r="H42" s="351">
        <f t="shared" si="21"/>
        <v>3</v>
      </c>
      <c r="I42" s="311">
        <f t="shared" si="21"/>
        <v>2</v>
      </c>
      <c r="J42" s="362">
        <f t="shared" si="21"/>
        <v>1</v>
      </c>
      <c r="K42" s="351">
        <f t="shared" si="21"/>
        <v>2</v>
      </c>
      <c r="L42" s="351">
        <f t="shared" si="21"/>
        <v>1</v>
      </c>
      <c r="M42" s="447">
        <f t="shared" si="21"/>
        <v>3</v>
      </c>
      <c r="N42" s="362">
        <f t="shared" si="21"/>
        <v>7</v>
      </c>
      <c r="O42" s="351">
        <f t="shared" si="21"/>
        <v>1</v>
      </c>
      <c r="P42" s="351">
        <f t="shared" si="21"/>
        <v>0</v>
      </c>
      <c r="Q42" s="447">
        <v>1</v>
      </c>
      <c r="R42" s="362">
        <v>1</v>
      </c>
      <c r="S42" s="696">
        <v>1</v>
      </c>
      <c r="T42" s="351">
        <v>0</v>
      </c>
      <c r="U42" s="447">
        <v>3</v>
      </c>
      <c r="V42" s="362">
        <v>0</v>
      </c>
      <c r="W42" s="696">
        <v>1</v>
      </c>
      <c r="X42" s="914">
        <v>4</v>
      </c>
      <c r="Y42" s="447">
        <v>1</v>
      </c>
      <c r="Z42" s="311"/>
      <c r="AA42" s="362">
        <v>0</v>
      </c>
      <c r="AB42" s="696">
        <v>0</v>
      </c>
      <c r="AC42" s="351">
        <v>1</v>
      </c>
      <c r="AD42" s="447">
        <v>1</v>
      </c>
      <c r="AE42" s="362">
        <v>2</v>
      </c>
      <c r="AF42" s="696"/>
      <c r="AG42" s="351"/>
      <c r="AH42" s="447"/>
      <c r="AJ42" s="51"/>
      <c r="AK42" s="495">
        <f>+B42+C42+D42+E42</f>
        <v>3</v>
      </c>
      <c r="AL42" s="495">
        <f>+F42+G42+H42+I42</f>
        <v>17</v>
      </c>
      <c r="AM42" s="339">
        <f>AM38-SUM(AM39:AM41)</f>
        <v>7</v>
      </c>
      <c r="AN42" s="339">
        <f t="shared" si="20"/>
        <v>9</v>
      </c>
      <c r="AO42" s="702">
        <v>5</v>
      </c>
      <c r="AP42" s="702">
        <v>6</v>
      </c>
      <c r="AQ42" s="702"/>
      <c r="AR42" s="702">
        <f>SUM(AA42:AD42)</f>
        <v>2</v>
      </c>
    </row>
    <row r="43" spans="1:44" ht="12.75" customHeight="1" thickTop="1" x14ac:dyDescent="0.2">
      <c r="A43" s="413"/>
      <c r="B43" s="323"/>
      <c r="C43" s="346"/>
      <c r="D43" s="346"/>
      <c r="E43" s="309"/>
      <c r="F43" s="323"/>
      <c r="G43" s="346"/>
      <c r="H43" s="346"/>
      <c r="I43" s="309"/>
      <c r="J43" s="358"/>
      <c r="K43" s="398"/>
      <c r="L43" s="346"/>
      <c r="M43" s="442"/>
      <c r="N43" s="358"/>
      <c r="O43" s="398"/>
      <c r="P43" s="346"/>
      <c r="Q43" s="442"/>
      <c r="R43" s="358"/>
      <c r="S43" s="398"/>
      <c r="T43" s="346"/>
      <c r="U43" s="442"/>
      <c r="V43" s="358"/>
      <c r="W43" s="398"/>
      <c r="X43" s="907"/>
      <c r="Y43" s="442"/>
      <c r="Z43" s="398"/>
      <c r="AA43" s="358"/>
      <c r="AB43" s="398"/>
      <c r="AC43" s="346"/>
      <c r="AD43" s="442"/>
      <c r="AE43" s="358"/>
      <c r="AF43" s="398"/>
      <c r="AG43" s="346"/>
      <c r="AH43" s="442"/>
      <c r="AJ43" s="51"/>
      <c r="AK43" s="493"/>
      <c r="AL43" s="493"/>
      <c r="AM43" s="334"/>
      <c r="AN43" s="334">
        <f t="shared" si="20"/>
        <v>0</v>
      </c>
      <c r="AO43" s="701"/>
      <c r="AP43" s="701"/>
      <c r="AQ43" s="701"/>
      <c r="AR43" s="701"/>
    </row>
    <row r="44" spans="1:44" ht="12.75" customHeight="1" x14ac:dyDescent="0.2">
      <c r="A44" s="414" t="s">
        <v>159</v>
      </c>
      <c r="B44" s="322">
        <v>-15</v>
      </c>
      <c r="C44" s="345">
        <v>76</v>
      </c>
      <c r="D44" s="345">
        <v>106</v>
      </c>
      <c r="E44" s="317">
        <v>106</v>
      </c>
      <c r="F44" s="322">
        <v>108</v>
      </c>
      <c r="G44" s="345">
        <v>133</v>
      </c>
      <c r="H44" s="345">
        <v>109</v>
      </c>
      <c r="I44" s="317">
        <v>7</v>
      </c>
      <c r="J44" s="357">
        <v>55</v>
      </c>
      <c r="K44" s="320">
        <v>156</v>
      </c>
      <c r="L44" s="345">
        <v>168</v>
      </c>
      <c r="M44" s="441">
        <v>33</v>
      </c>
      <c r="N44" s="357">
        <v>115</v>
      </c>
      <c r="O44" s="320">
        <v>170</v>
      </c>
      <c r="P44" s="345">
        <v>168</v>
      </c>
      <c r="Q44" s="441">
        <v>198</v>
      </c>
      <c r="R44" s="357">
        <v>183</v>
      </c>
      <c r="S44" s="320">
        <v>249</v>
      </c>
      <c r="T44" s="345">
        <v>307</v>
      </c>
      <c r="U44" s="441">
        <v>310</v>
      </c>
      <c r="V44" s="357">
        <v>295</v>
      </c>
      <c r="W44" s="320">
        <v>332</v>
      </c>
      <c r="X44" s="1031">
        <v>375</v>
      </c>
      <c r="Y44" s="441">
        <v>1013</v>
      </c>
      <c r="Z44" s="320"/>
      <c r="AA44" s="357">
        <v>-471</v>
      </c>
      <c r="AB44" s="320">
        <v>-26</v>
      </c>
      <c r="AC44" s="345">
        <v>174</v>
      </c>
      <c r="AD44" s="441">
        <v>173</v>
      </c>
      <c r="AE44" s="357">
        <v>1679</v>
      </c>
      <c r="AF44" s="320"/>
      <c r="AG44" s="345"/>
      <c r="AH44" s="441"/>
      <c r="AJ44" s="51"/>
      <c r="AK44" s="492">
        <f t="shared" ref="AK44:AN44" si="22">+AK7+AK19+AK26+AK38+AK34</f>
        <v>273</v>
      </c>
      <c r="AL44" s="492">
        <f t="shared" si="22"/>
        <v>357</v>
      </c>
      <c r="AM44" s="333">
        <f t="shared" si="22"/>
        <v>412</v>
      </c>
      <c r="AN44" s="333">
        <f t="shared" si="22"/>
        <v>651</v>
      </c>
      <c r="AO44" s="700">
        <f>+AO7+AO19+AO26+AO38+AO34</f>
        <v>1049</v>
      </c>
      <c r="AP44" s="700">
        <v>2015</v>
      </c>
      <c r="AQ44" s="700"/>
      <c r="AR44" s="700">
        <f t="shared" ref="AR44:AR51" si="23">SUM(AA44:AD44)</f>
        <v>-150</v>
      </c>
    </row>
    <row r="45" spans="1:44" ht="12.75" customHeight="1" x14ac:dyDescent="0.2">
      <c r="A45" s="413" t="s">
        <v>14</v>
      </c>
      <c r="B45" s="323">
        <v>-83</v>
      </c>
      <c r="C45" s="346">
        <v>-81</v>
      </c>
      <c r="D45" s="346">
        <v>-69</v>
      </c>
      <c r="E45" s="309">
        <v>-69</v>
      </c>
      <c r="F45" s="323">
        <v>-73</v>
      </c>
      <c r="G45" s="346">
        <v>-72</v>
      </c>
      <c r="H45" s="346">
        <v>-83</v>
      </c>
      <c r="I45" s="309">
        <v>-73</v>
      </c>
      <c r="J45" s="358">
        <v>-69</v>
      </c>
      <c r="K45" s="398">
        <v>-73</v>
      </c>
      <c r="L45" s="346">
        <v>-65</v>
      </c>
      <c r="M45" s="442">
        <v>-66</v>
      </c>
      <c r="N45" s="358">
        <v>-67</v>
      </c>
      <c r="O45" s="398">
        <v>-66</v>
      </c>
      <c r="P45" s="346">
        <v>-66</v>
      </c>
      <c r="Q45" s="442">
        <v>-47</v>
      </c>
      <c r="R45" s="358">
        <v>-46</v>
      </c>
      <c r="S45" s="398">
        <v>-45</v>
      </c>
      <c r="T45" s="346">
        <v>-42</v>
      </c>
      <c r="U45" s="442">
        <v>-34</v>
      </c>
      <c r="V45" s="358">
        <v>-33</v>
      </c>
      <c r="W45" s="398">
        <v>-36</v>
      </c>
      <c r="X45" s="907">
        <v>-32</v>
      </c>
      <c r="Y45" s="442">
        <v>-300</v>
      </c>
      <c r="Z45" s="1107" t="s">
        <v>263</v>
      </c>
      <c r="AA45" s="358">
        <v>-864</v>
      </c>
      <c r="AB45" s="398">
        <v>-514</v>
      </c>
      <c r="AC45" s="346">
        <v>-432</v>
      </c>
      <c r="AD45" s="442">
        <v>-427</v>
      </c>
      <c r="AE45" s="358">
        <v>-430</v>
      </c>
      <c r="AF45" s="398"/>
      <c r="AG45" s="346"/>
      <c r="AH45" s="442"/>
      <c r="AJ45" s="51"/>
      <c r="AK45" s="493">
        <f>+B45+C45+D45+E45</f>
        <v>-302</v>
      </c>
      <c r="AL45" s="493">
        <f>+F45+G45+H45+I45</f>
        <v>-301</v>
      </c>
      <c r="AM45" s="334">
        <f>+J45+K45+L45+M45</f>
        <v>-273</v>
      </c>
      <c r="AN45" s="334">
        <f>+N45+O45+P45+Q45</f>
        <v>-246</v>
      </c>
      <c r="AO45" s="701">
        <v>-167</v>
      </c>
      <c r="AP45" s="701">
        <v>-401</v>
      </c>
      <c r="AQ45" s="701"/>
      <c r="AR45" s="701">
        <f t="shared" si="23"/>
        <v>-2237</v>
      </c>
    </row>
    <row r="46" spans="1:44" ht="12.75" customHeight="1" x14ac:dyDescent="0.2">
      <c r="A46" s="413" t="s">
        <v>15</v>
      </c>
      <c r="B46" s="323">
        <v>-14</v>
      </c>
      <c r="C46" s="346">
        <v>10</v>
      </c>
      <c r="D46" s="346">
        <v>-1</v>
      </c>
      <c r="E46" s="309">
        <v>-24</v>
      </c>
      <c r="F46" s="323">
        <v>-9</v>
      </c>
      <c r="G46" s="346">
        <v>-6</v>
      </c>
      <c r="H46" s="346">
        <v>-7</v>
      </c>
      <c r="I46" s="309">
        <v>-59</v>
      </c>
      <c r="J46" s="358">
        <v>-8</v>
      </c>
      <c r="K46" s="398">
        <v>-1</v>
      </c>
      <c r="L46" s="346">
        <v>-4</v>
      </c>
      <c r="M46" s="442">
        <v>-98</v>
      </c>
      <c r="N46" s="358">
        <v>-4</v>
      </c>
      <c r="O46" s="398">
        <v>10</v>
      </c>
      <c r="P46" s="346">
        <v>-23</v>
      </c>
      <c r="Q46" s="442">
        <v>-23</v>
      </c>
      <c r="R46" s="358">
        <v>-33</v>
      </c>
      <c r="S46" s="398">
        <v>-6</v>
      </c>
      <c r="T46" s="346">
        <v>-6</v>
      </c>
      <c r="U46" s="442">
        <v>-12</v>
      </c>
      <c r="V46" s="358">
        <v>-12</v>
      </c>
      <c r="W46" s="398">
        <v>-9</v>
      </c>
      <c r="X46" s="907">
        <v>-4</v>
      </c>
      <c r="Y46" s="442">
        <v>-239</v>
      </c>
      <c r="Z46" s="1107" t="s">
        <v>264</v>
      </c>
      <c r="AA46" s="358">
        <v>-20</v>
      </c>
      <c r="AB46" s="398">
        <v>-40</v>
      </c>
      <c r="AC46" s="346">
        <v>-3</v>
      </c>
      <c r="AD46" s="442">
        <v>-5</v>
      </c>
      <c r="AE46" s="358">
        <v>8</v>
      </c>
      <c r="AF46" s="398"/>
      <c r="AG46" s="346"/>
      <c r="AH46" s="442"/>
      <c r="AJ46" s="51"/>
      <c r="AK46" s="493">
        <f>+B46+C46+D46+E46</f>
        <v>-29</v>
      </c>
      <c r="AL46" s="493">
        <f>+F46+G46+H46+I46</f>
        <v>-81</v>
      </c>
      <c r="AM46" s="334">
        <f>+J46+K46+L46+M46</f>
        <v>-111</v>
      </c>
      <c r="AN46" s="334">
        <f>+N46+O46+P46+Q46</f>
        <v>-40</v>
      </c>
      <c r="AO46" s="701">
        <v>-57</v>
      </c>
      <c r="AP46" s="701">
        <v>-264</v>
      </c>
      <c r="AQ46" s="701"/>
      <c r="AR46" s="701">
        <f t="shared" si="23"/>
        <v>-68</v>
      </c>
    </row>
    <row r="47" spans="1:44" s="272" customFormat="1" ht="12.75" customHeight="1" x14ac:dyDescent="0.2">
      <c r="A47" s="413" t="s">
        <v>216</v>
      </c>
      <c r="B47" s="323">
        <v>-7</v>
      </c>
      <c r="C47" s="346">
        <v>-7</v>
      </c>
      <c r="D47" s="346">
        <v>-7</v>
      </c>
      <c r="E47" s="309">
        <v>9</v>
      </c>
      <c r="F47" s="323">
        <v>-13</v>
      </c>
      <c r="G47" s="346">
        <v>-6</v>
      </c>
      <c r="H47" s="346">
        <v>-3</v>
      </c>
      <c r="I47" s="309">
        <v>-9</v>
      </c>
      <c r="J47" s="358">
        <v>-9</v>
      </c>
      <c r="K47" s="398">
        <v>-15</v>
      </c>
      <c r="L47" s="346">
        <v>-12</v>
      </c>
      <c r="M47" s="442">
        <v>-16</v>
      </c>
      <c r="N47" s="358">
        <v>-17</v>
      </c>
      <c r="O47" s="398">
        <v>-20</v>
      </c>
      <c r="P47" s="346">
        <v>-20</v>
      </c>
      <c r="Q47" s="442">
        <v>-31</v>
      </c>
      <c r="R47" s="358">
        <v>-28</v>
      </c>
      <c r="S47" s="398">
        <v>-37</v>
      </c>
      <c r="T47" s="346">
        <v>-34</v>
      </c>
      <c r="U47" s="442">
        <v>-34</v>
      </c>
      <c r="V47" s="358">
        <v>-35</v>
      </c>
      <c r="W47" s="398">
        <v>-36</v>
      </c>
      <c r="X47" s="907">
        <v>-34</v>
      </c>
      <c r="Y47" s="442">
        <v>-111</v>
      </c>
      <c r="Z47" s="1107" t="s">
        <v>264</v>
      </c>
      <c r="AA47" s="358">
        <v>-99</v>
      </c>
      <c r="AB47" s="398">
        <v>-80</v>
      </c>
      <c r="AC47" s="346">
        <v>-77</v>
      </c>
      <c r="AD47" s="442">
        <v>-82</v>
      </c>
      <c r="AE47" s="358">
        <v>-68</v>
      </c>
      <c r="AF47" s="398"/>
      <c r="AG47" s="346"/>
      <c r="AH47" s="442"/>
      <c r="AJ47" s="51"/>
      <c r="AK47" s="493">
        <f>+B47+C47+D47+E47</f>
        <v>-12</v>
      </c>
      <c r="AL47" s="493">
        <f>+F47+G47+H47+I47</f>
        <v>-31</v>
      </c>
      <c r="AM47" s="334">
        <f>+J47+K47+L47+M47</f>
        <v>-52</v>
      </c>
      <c r="AN47" s="334">
        <f>+N47+O47+P47+Q47</f>
        <v>-88</v>
      </c>
      <c r="AO47" s="701">
        <v>-133</v>
      </c>
      <c r="AP47" s="701">
        <v>-216</v>
      </c>
      <c r="AQ47" s="701"/>
      <c r="AR47" s="701">
        <f t="shared" si="23"/>
        <v>-338</v>
      </c>
    </row>
    <row r="48" spans="1:44" s="272" customFormat="1" ht="12.75" customHeight="1" x14ac:dyDescent="0.2">
      <c r="A48" s="413" t="s">
        <v>260</v>
      </c>
      <c r="B48" s="323">
        <v>0</v>
      </c>
      <c r="C48" s="346">
        <v>0</v>
      </c>
      <c r="D48" s="346">
        <v>0</v>
      </c>
      <c r="E48" s="309">
        <v>0</v>
      </c>
      <c r="F48" s="323">
        <v>0</v>
      </c>
      <c r="G48" s="346">
        <v>0</v>
      </c>
      <c r="H48" s="346">
        <v>0</v>
      </c>
      <c r="I48" s="309">
        <v>0</v>
      </c>
      <c r="J48" s="358">
        <v>0</v>
      </c>
      <c r="K48" s="398">
        <v>0</v>
      </c>
      <c r="L48" s="346">
        <v>0</v>
      </c>
      <c r="M48" s="442">
        <v>0</v>
      </c>
      <c r="N48" s="358">
        <v>0</v>
      </c>
      <c r="O48" s="398">
        <v>0</v>
      </c>
      <c r="P48" s="346">
        <v>0</v>
      </c>
      <c r="Q48" s="442">
        <v>0</v>
      </c>
      <c r="R48" s="358">
        <v>0</v>
      </c>
      <c r="S48" s="398">
        <v>0</v>
      </c>
      <c r="T48" s="346">
        <v>0</v>
      </c>
      <c r="U48" s="442">
        <v>0</v>
      </c>
      <c r="V48" s="358">
        <v>-8</v>
      </c>
      <c r="W48" s="398">
        <v>-4</v>
      </c>
      <c r="X48" s="907">
        <v>-3</v>
      </c>
      <c r="Y48" s="442">
        <v>-27</v>
      </c>
      <c r="Z48" s="1108"/>
      <c r="AA48" s="358">
        <v>-5</v>
      </c>
      <c r="AB48" s="398">
        <v>-11</v>
      </c>
      <c r="AC48" s="346">
        <v>-14</v>
      </c>
      <c r="AD48" s="442">
        <v>-37</v>
      </c>
      <c r="AE48" s="358">
        <v>-30</v>
      </c>
      <c r="AF48" s="398"/>
      <c r="AG48" s="346"/>
      <c r="AH48" s="442"/>
      <c r="AJ48" s="51"/>
      <c r="AK48" s="493">
        <v>0</v>
      </c>
      <c r="AL48" s="493">
        <v>0</v>
      </c>
      <c r="AM48" s="334">
        <v>0</v>
      </c>
      <c r="AN48" s="334">
        <v>0</v>
      </c>
      <c r="AO48" s="493">
        <v>0</v>
      </c>
      <c r="AP48" s="701">
        <v>-42</v>
      </c>
      <c r="AQ48" s="701"/>
      <c r="AR48" s="701">
        <f t="shared" si="23"/>
        <v>-67</v>
      </c>
    </row>
    <row r="49" spans="1:44" ht="12.75" customHeight="1" x14ac:dyDescent="0.2">
      <c r="A49" s="413" t="s">
        <v>152</v>
      </c>
      <c r="B49" s="323">
        <v>-45</v>
      </c>
      <c r="C49" s="346">
        <v>-18</v>
      </c>
      <c r="D49" s="346">
        <v>-9</v>
      </c>
      <c r="E49" s="309">
        <v>-18</v>
      </c>
      <c r="F49" s="323">
        <v>-26</v>
      </c>
      <c r="G49" s="346">
        <v>-16</v>
      </c>
      <c r="H49" s="346">
        <v>-12</v>
      </c>
      <c r="I49" s="309">
        <v>-9</v>
      </c>
      <c r="J49" s="358">
        <v>-9</v>
      </c>
      <c r="K49" s="398">
        <v>-16</v>
      </c>
      <c r="L49" s="346">
        <v>5</v>
      </c>
      <c r="M49" s="442">
        <v>-12</v>
      </c>
      <c r="N49" s="358">
        <v>-6</v>
      </c>
      <c r="O49" s="398">
        <v>-10</v>
      </c>
      <c r="P49" s="346">
        <v>-8</v>
      </c>
      <c r="Q49" s="442">
        <v>-25</v>
      </c>
      <c r="R49" s="358">
        <v>-11</v>
      </c>
      <c r="S49" s="398">
        <v>3</v>
      </c>
      <c r="T49" s="346">
        <v>-1</v>
      </c>
      <c r="U49" s="442">
        <v>1</v>
      </c>
      <c r="V49" s="358">
        <v>-2</v>
      </c>
      <c r="W49" s="398">
        <v>-1</v>
      </c>
      <c r="X49" s="907">
        <v>-1</v>
      </c>
      <c r="Y49" s="442">
        <v>1257</v>
      </c>
      <c r="Z49" s="1107" t="s">
        <v>265</v>
      </c>
      <c r="AA49" s="358">
        <v>-2</v>
      </c>
      <c r="AB49" s="398">
        <v>13</v>
      </c>
      <c r="AC49" s="346">
        <v>9</v>
      </c>
      <c r="AD49" s="442">
        <v>9</v>
      </c>
      <c r="AE49" s="358">
        <v>1600</v>
      </c>
      <c r="AF49" s="398"/>
      <c r="AG49" s="346"/>
      <c r="AH49" s="442"/>
      <c r="AJ49" s="51"/>
      <c r="AK49" s="493">
        <f>+B49+C49+D49+E49</f>
        <v>-90</v>
      </c>
      <c r="AL49" s="493">
        <f>+F49+G49+H49+I49</f>
        <v>-63</v>
      </c>
      <c r="AM49" s="334">
        <f>+J49+K49+L49+M49</f>
        <v>-32</v>
      </c>
      <c r="AN49" s="334">
        <f>+N49+O49+P49+Q49</f>
        <v>-49</v>
      </c>
      <c r="AO49" s="701">
        <v>-8</v>
      </c>
      <c r="AP49" s="701">
        <v>1253</v>
      </c>
      <c r="AQ49" s="701"/>
      <c r="AR49" s="701">
        <f t="shared" si="23"/>
        <v>29</v>
      </c>
    </row>
    <row r="50" spans="1:44" ht="12.75" customHeight="1" x14ac:dyDescent="0.2">
      <c r="A50" s="413" t="s">
        <v>153</v>
      </c>
      <c r="B50" s="323">
        <v>0</v>
      </c>
      <c r="C50" s="346">
        <v>0</v>
      </c>
      <c r="D50" s="346">
        <v>0</v>
      </c>
      <c r="E50" s="309">
        <v>0</v>
      </c>
      <c r="F50" s="323">
        <v>0</v>
      </c>
      <c r="G50" s="346">
        <v>0</v>
      </c>
      <c r="H50" s="346">
        <v>0</v>
      </c>
      <c r="I50" s="309">
        <v>0</v>
      </c>
      <c r="J50" s="358">
        <v>0</v>
      </c>
      <c r="K50" s="398">
        <v>46</v>
      </c>
      <c r="L50" s="346">
        <v>0</v>
      </c>
      <c r="M50" s="468">
        <v>0</v>
      </c>
      <c r="N50" s="358">
        <v>-46</v>
      </c>
      <c r="O50" s="398">
        <v>0</v>
      </c>
      <c r="P50" s="346">
        <v>0</v>
      </c>
      <c r="Q50" s="468">
        <v>0</v>
      </c>
      <c r="R50" s="358">
        <v>0</v>
      </c>
      <c r="S50" s="429">
        <v>0</v>
      </c>
      <c r="T50" s="346">
        <v>0</v>
      </c>
      <c r="U50" s="442">
        <v>0</v>
      </c>
      <c r="V50" s="358">
        <v>0</v>
      </c>
      <c r="W50" s="879">
        <v>0</v>
      </c>
      <c r="X50" s="907">
        <v>0</v>
      </c>
      <c r="Y50" s="334">
        <v>0</v>
      </c>
      <c r="Z50" s="398"/>
      <c r="AA50" s="358">
        <v>0</v>
      </c>
      <c r="AB50" s="879">
        <v>0</v>
      </c>
      <c r="AC50" s="346">
        <v>0</v>
      </c>
      <c r="AD50" s="334">
        <v>0</v>
      </c>
      <c r="AE50" s="358">
        <v>0</v>
      </c>
      <c r="AF50" s="879"/>
      <c r="AG50" s="346"/>
      <c r="AH50" s="334"/>
      <c r="AJ50" s="51"/>
      <c r="AK50" s="493">
        <f>+B50+C50+D50+E50</f>
        <v>0</v>
      </c>
      <c r="AL50" s="493">
        <f>+F50+G50+H50+I50</f>
        <v>0</v>
      </c>
      <c r="AM50" s="334">
        <f>+J50+K50+L50+M50</f>
        <v>46</v>
      </c>
      <c r="AN50" s="334">
        <f>+N50+O50+P50+Q50</f>
        <v>-46</v>
      </c>
      <c r="AO50" s="707">
        <v>0</v>
      </c>
      <c r="AP50" s="707">
        <v>0</v>
      </c>
      <c r="AQ50" s="707"/>
      <c r="AR50" s="707">
        <f t="shared" si="23"/>
        <v>0</v>
      </c>
    </row>
    <row r="51" spans="1:44" ht="12.75" customHeight="1" thickBot="1" x14ac:dyDescent="0.25">
      <c r="A51" s="414" t="s">
        <v>160</v>
      </c>
      <c r="B51" s="324">
        <f>B44-SUM(B45:B50)</f>
        <v>134</v>
      </c>
      <c r="C51" s="347">
        <f>C44-SUM(C45:C50)</f>
        <v>172</v>
      </c>
      <c r="D51" s="347">
        <f>D44-SUM(D45:D50)</f>
        <v>192</v>
      </c>
      <c r="E51" s="318">
        <f>E44-SUM(E45:E50)</f>
        <v>208</v>
      </c>
      <c r="F51" s="324">
        <f>F44-SUM(F45:F50)</f>
        <v>229</v>
      </c>
      <c r="G51" s="347">
        <f t="shared" ref="G51:P51" si="24">G44-SUM(G45:G50)</f>
        <v>233</v>
      </c>
      <c r="H51" s="347">
        <f t="shared" si="24"/>
        <v>214</v>
      </c>
      <c r="I51" s="318">
        <f t="shared" si="24"/>
        <v>157</v>
      </c>
      <c r="J51" s="359">
        <f t="shared" si="24"/>
        <v>150</v>
      </c>
      <c r="K51" s="347">
        <f t="shared" si="24"/>
        <v>215</v>
      </c>
      <c r="L51" s="347">
        <f t="shared" si="24"/>
        <v>244</v>
      </c>
      <c r="M51" s="443">
        <f t="shared" si="24"/>
        <v>225</v>
      </c>
      <c r="N51" s="359">
        <f t="shared" si="24"/>
        <v>255</v>
      </c>
      <c r="O51" s="347">
        <f t="shared" si="24"/>
        <v>256</v>
      </c>
      <c r="P51" s="347">
        <f t="shared" si="24"/>
        <v>285</v>
      </c>
      <c r="Q51" s="443">
        <v>324</v>
      </c>
      <c r="R51" s="359">
        <v>301</v>
      </c>
      <c r="S51" s="692">
        <v>334</v>
      </c>
      <c r="T51" s="347">
        <v>390</v>
      </c>
      <c r="U51" s="443">
        <v>389</v>
      </c>
      <c r="V51" s="359">
        <v>385</v>
      </c>
      <c r="W51" s="692">
        <v>418</v>
      </c>
      <c r="X51" s="1032">
        <v>449</v>
      </c>
      <c r="Y51" s="443">
        <v>433</v>
      </c>
      <c r="Z51" s="318"/>
      <c r="AA51" s="359">
        <v>519</v>
      </c>
      <c r="AB51" s="692">
        <v>606</v>
      </c>
      <c r="AC51" s="347">
        <v>691</v>
      </c>
      <c r="AD51" s="443">
        <v>715</v>
      </c>
      <c r="AE51" s="359">
        <v>599</v>
      </c>
      <c r="AF51" s="692"/>
      <c r="AG51" s="347"/>
      <c r="AH51" s="443"/>
      <c r="AJ51" s="51"/>
      <c r="AK51" s="494">
        <f>+B51+C51+D51+E51</f>
        <v>706</v>
      </c>
      <c r="AL51" s="494">
        <f>+F51+G51+H51+I51</f>
        <v>833</v>
      </c>
      <c r="AM51" s="335">
        <f>AM44-SUM(AM45:AM50)</f>
        <v>834</v>
      </c>
      <c r="AN51" s="335">
        <f>+N51+O51+P51+Q51</f>
        <v>1120</v>
      </c>
      <c r="AO51" s="706">
        <v>1414</v>
      </c>
      <c r="AP51" s="706">
        <v>1685</v>
      </c>
      <c r="AQ51" s="706"/>
      <c r="AR51" s="706">
        <f t="shared" si="23"/>
        <v>2531</v>
      </c>
    </row>
    <row r="52" spans="1:44" ht="12.75" customHeight="1" thickTop="1" x14ac:dyDescent="0.2">
      <c r="A52" s="891"/>
      <c r="B52" s="325"/>
      <c r="C52" s="348"/>
      <c r="D52" s="348"/>
      <c r="E52" s="312"/>
      <c r="F52" s="325"/>
      <c r="G52" s="348"/>
      <c r="H52" s="348"/>
      <c r="I52" s="312"/>
      <c r="J52" s="360"/>
      <c r="K52" s="313"/>
      <c r="L52" s="348"/>
      <c r="M52" s="444"/>
      <c r="N52" s="360"/>
      <c r="O52" s="313"/>
      <c r="P52" s="348"/>
      <c r="Q52" s="444"/>
      <c r="R52" s="360"/>
      <c r="S52" s="313"/>
      <c r="T52" s="348"/>
      <c r="U52" s="444"/>
      <c r="V52" s="360"/>
      <c r="W52" s="313"/>
      <c r="X52" s="1033"/>
      <c r="Y52" s="444"/>
      <c r="Z52" s="313"/>
      <c r="AA52" s="360"/>
      <c r="AB52" s="313"/>
      <c r="AC52" s="348"/>
      <c r="AD52" s="444"/>
      <c r="AE52" s="360"/>
      <c r="AF52" s="313"/>
      <c r="AG52" s="348"/>
      <c r="AH52" s="444"/>
      <c r="AK52" s="496"/>
      <c r="AL52" s="496"/>
      <c r="AM52" s="336"/>
      <c r="AN52" s="336"/>
      <c r="AO52" s="701"/>
      <c r="AP52" s="701"/>
      <c r="AQ52" s="701"/>
      <c r="AR52" s="701"/>
    </row>
    <row r="53" spans="1:44" ht="12.75" customHeight="1" x14ac:dyDescent="0.2">
      <c r="A53" s="414" t="s">
        <v>161</v>
      </c>
      <c r="B53" s="326">
        <f t="shared" ref="B53:Y53" si="25">B44/B5</f>
        <v>-1.3824884792626729E-2</v>
      </c>
      <c r="C53" s="349">
        <f t="shared" si="25"/>
        <v>6.7917783735478104E-2</v>
      </c>
      <c r="D53" s="349">
        <f t="shared" si="25"/>
        <v>9.464285714285714E-2</v>
      </c>
      <c r="E53" s="310">
        <f t="shared" si="25"/>
        <v>9.8330241187384038E-2</v>
      </c>
      <c r="F53" s="326">
        <f t="shared" si="25"/>
        <v>9.9815157116451017E-2</v>
      </c>
      <c r="G53" s="349">
        <f t="shared" si="25"/>
        <v>0.11864406779661017</v>
      </c>
      <c r="H53" s="349">
        <f t="shared" si="25"/>
        <v>0.10283018867924529</v>
      </c>
      <c r="I53" s="310">
        <f t="shared" si="25"/>
        <v>7.5187969924812026E-3</v>
      </c>
      <c r="J53" s="361">
        <f t="shared" si="25"/>
        <v>5.6237218813905927E-2</v>
      </c>
      <c r="K53" s="349">
        <f t="shared" si="25"/>
        <v>0.14259597806215721</v>
      </c>
      <c r="L53" s="349">
        <f t="shared" si="25"/>
        <v>0.14358974358974358</v>
      </c>
      <c r="M53" s="445">
        <f t="shared" si="25"/>
        <v>2.9569892473118281E-2</v>
      </c>
      <c r="N53" s="361">
        <f t="shared" si="25"/>
        <v>0.10599078341013825</v>
      </c>
      <c r="O53" s="349">
        <f t="shared" si="25"/>
        <v>0.14309764309764308</v>
      </c>
      <c r="P53" s="349">
        <f t="shared" si="25"/>
        <v>0.13450760608486789</v>
      </c>
      <c r="Q53" s="445">
        <f t="shared" si="25"/>
        <v>0.1531322505800464</v>
      </c>
      <c r="R53" s="361">
        <f t="shared" si="25"/>
        <v>0.14686998394863562</v>
      </c>
      <c r="S53" s="693">
        <f t="shared" si="25"/>
        <v>0.18458117123795403</v>
      </c>
      <c r="T53" s="349">
        <f t="shared" si="25"/>
        <v>0.20264026402640264</v>
      </c>
      <c r="U53" s="445">
        <f t="shared" si="25"/>
        <v>0.20169160702667535</v>
      </c>
      <c r="V53" s="361">
        <f t="shared" si="25"/>
        <v>0.20109066121336061</v>
      </c>
      <c r="W53" s="693">
        <f t="shared" si="25"/>
        <v>0.22045152722443559</v>
      </c>
      <c r="X53" s="1034">
        <f t="shared" si="25"/>
        <v>0.24638633377135349</v>
      </c>
      <c r="Y53" s="445">
        <f t="shared" si="25"/>
        <v>0.63075965130759648</v>
      </c>
      <c r="Z53" s="310"/>
      <c r="AA53" s="361">
        <f t="shared" ref="AA53:AC53" si="26">AA44/AA5</f>
        <v>-0.21178057553956833</v>
      </c>
      <c r="AB53" s="693">
        <f t="shared" si="26"/>
        <v>-1.0993657505285413E-2</v>
      </c>
      <c r="AC53" s="693">
        <f t="shared" si="26"/>
        <v>7.0473876063183477E-2</v>
      </c>
      <c r="AD53" s="445">
        <f t="shared" ref="AD53:AE53" si="27">AD44/AD5</f>
        <v>7.0901639344262302E-2</v>
      </c>
      <c r="AE53" s="361">
        <f t="shared" si="27"/>
        <v>0.75938489371325191</v>
      </c>
      <c r="AF53" s="693"/>
      <c r="AG53" s="693"/>
      <c r="AH53" s="445"/>
      <c r="AK53" s="498">
        <f t="shared" ref="AK53:AP53" si="28">AK44/AK5</f>
        <v>6.201726487960018E-2</v>
      </c>
      <c r="AL53" s="498">
        <f t="shared" si="28"/>
        <v>8.5121602288984258E-2</v>
      </c>
      <c r="AM53" s="337">
        <f t="shared" si="28"/>
        <v>9.4538779256539696E-2</v>
      </c>
      <c r="AN53" s="337">
        <f t="shared" si="28"/>
        <v>0.135202492211838</v>
      </c>
      <c r="AO53" s="705">
        <f t="shared" si="28"/>
        <v>0.18576235169116345</v>
      </c>
      <c r="AP53" s="705">
        <f t="shared" si="28"/>
        <v>0.33027372561875101</v>
      </c>
      <c r="AQ53" s="705"/>
      <c r="AR53" s="705">
        <f t="shared" ref="AR53" si="29">AR44/AR5</f>
        <v>-1.5792798483891344E-2</v>
      </c>
    </row>
    <row r="54" spans="1:44" ht="12.75" customHeight="1" x14ac:dyDescent="0.2">
      <c r="A54" s="414"/>
      <c r="B54" s="329"/>
      <c r="C54" s="352"/>
      <c r="D54" s="352"/>
      <c r="E54" s="316"/>
      <c r="F54" s="329"/>
      <c r="G54" s="352"/>
      <c r="H54" s="352"/>
      <c r="I54" s="316"/>
      <c r="J54" s="363"/>
      <c r="K54" s="352"/>
      <c r="L54" s="352"/>
      <c r="M54" s="448"/>
      <c r="N54" s="363"/>
      <c r="O54" s="352"/>
      <c r="P54" s="352"/>
      <c r="Q54" s="448"/>
      <c r="R54" s="363"/>
      <c r="S54" s="697"/>
      <c r="T54" s="352"/>
      <c r="U54" s="448"/>
      <c r="V54" s="363"/>
      <c r="W54" s="697"/>
      <c r="X54" s="1036"/>
      <c r="Y54" s="448"/>
      <c r="Z54" s="316"/>
      <c r="AA54" s="363"/>
      <c r="AB54" s="697"/>
      <c r="AC54" s="352"/>
      <c r="AD54" s="448"/>
      <c r="AE54" s="363"/>
      <c r="AF54" s="697"/>
      <c r="AG54" s="352"/>
      <c r="AH54" s="448"/>
      <c r="AK54" s="500"/>
      <c r="AL54" s="500"/>
      <c r="AM54" s="340"/>
      <c r="AN54" s="340"/>
      <c r="AO54" s="701"/>
      <c r="AP54" s="701"/>
      <c r="AQ54" s="701"/>
      <c r="AR54" s="701"/>
    </row>
    <row r="55" spans="1:44" ht="12.75" customHeight="1" x14ac:dyDescent="0.2">
      <c r="A55" s="414" t="s">
        <v>162</v>
      </c>
      <c r="B55" s="326">
        <f t="shared" ref="B55:Y55" si="30">B51/B5</f>
        <v>0.12350230414746544</v>
      </c>
      <c r="C55" s="349">
        <f t="shared" si="30"/>
        <v>0.15370866845397677</v>
      </c>
      <c r="D55" s="349">
        <f t="shared" si="30"/>
        <v>0.17142857142857143</v>
      </c>
      <c r="E55" s="310">
        <f t="shared" si="30"/>
        <v>0.19294990723562153</v>
      </c>
      <c r="F55" s="326">
        <f t="shared" si="30"/>
        <v>0.21164510166358594</v>
      </c>
      <c r="G55" s="349">
        <f t="shared" si="30"/>
        <v>0.20785013380909903</v>
      </c>
      <c r="H55" s="349">
        <f t="shared" si="30"/>
        <v>0.2018867924528302</v>
      </c>
      <c r="I55" s="310">
        <f t="shared" si="30"/>
        <v>0.16863587540279271</v>
      </c>
      <c r="J55" s="361">
        <f t="shared" si="30"/>
        <v>0.15337423312883436</v>
      </c>
      <c r="K55" s="349">
        <f t="shared" si="30"/>
        <v>0.19652650822669104</v>
      </c>
      <c r="L55" s="349">
        <f t="shared" si="30"/>
        <v>0.20854700854700856</v>
      </c>
      <c r="M55" s="445">
        <f t="shared" si="30"/>
        <v>0.20161290322580644</v>
      </c>
      <c r="N55" s="361">
        <f t="shared" si="30"/>
        <v>0.23502304147465439</v>
      </c>
      <c r="O55" s="349">
        <f t="shared" si="30"/>
        <v>0.21548821548821548</v>
      </c>
      <c r="P55" s="349">
        <f t="shared" si="30"/>
        <v>0.22818254603682947</v>
      </c>
      <c r="Q55" s="445">
        <f t="shared" si="30"/>
        <v>0.25058004640371229</v>
      </c>
      <c r="R55" s="361">
        <f t="shared" si="30"/>
        <v>0.24157303370786518</v>
      </c>
      <c r="S55" s="693">
        <f t="shared" si="30"/>
        <v>0.24759080800593031</v>
      </c>
      <c r="T55" s="349">
        <f t="shared" si="30"/>
        <v>0.25742574257425743</v>
      </c>
      <c r="U55" s="445">
        <f t="shared" si="30"/>
        <v>0.25309043591411839</v>
      </c>
      <c r="V55" s="361">
        <f t="shared" si="30"/>
        <v>0.26244035446489433</v>
      </c>
      <c r="W55" s="693">
        <f t="shared" si="30"/>
        <v>0.27755644090305442</v>
      </c>
      <c r="X55" s="1034">
        <f t="shared" si="30"/>
        <v>0.29500657030223393</v>
      </c>
      <c r="Y55" s="445">
        <f t="shared" si="30"/>
        <v>0.2696139476961395</v>
      </c>
      <c r="Z55" s="310"/>
      <c r="AA55" s="361">
        <f t="shared" ref="AA55" si="31">AA51/AA5</f>
        <v>0.23336330935251798</v>
      </c>
      <c r="AB55" s="693">
        <f>AB51/AB5</f>
        <v>0.25623678646934461</v>
      </c>
      <c r="AC55" s="693">
        <f>AC51/AC5</f>
        <v>0.27987039287160792</v>
      </c>
      <c r="AD55" s="445">
        <f>AD51/AD5</f>
        <v>0.29303278688524592</v>
      </c>
      <c r="AE55" s="361">
        <f t="shared" ref="AE55" si="32">AE51/AE5</f>
        <v>0.27091813658977837</v>
      </c>
      <c r="AF55" s="693"/>
      <c r="AG55" s="693"/>
      <c r="AH55" s="445"/>
      <c r="AK55" s="498">
        <f t="shared" ref="AK55:AP55" si="33">AK51/AK5</f>
        <v>0.16038164470695138</v>
      </c>
      <c r="AL55" s="498">
        <f t="shared" si="33"/>
        <v>0.19861707200762996</v>
      </c>
      <c r="AM55" s="337">
        <f t="shared" si="33"/>
        <v>0.19137218907755851</v>
      </c>
      <c r="AN55" s="337">
        <f t="shared" si="33"/>
        <v>0.23260643821391486</v>
      </c>
      <c r="AO55" s="705">
        <f t="shared" si="33"/>
        <v>0.25039844165043385</v>
      </c>
      <c r="AP55" s="705">
        <f t="shared" si="33"/>
        <v>0.2761842320930995</v>
      </c>
      <c r="AQ55" s="705"/>
      <c r="AR55" s="705">
        <f t="shared" ref="AR55" si="34">AR51/AR5</f>
        <v>0.26647715308485997</v>
      </c>
    </row>
    <row r="56" spans="1:44" ht="12.75" customHeight="1" x14ac:dyDescent="0.2">
      <c r="A56" s="414"/>
      <c r="B56" s="330"/>
      <c r="C56" s="353"/>
      <c r="D56" s="353"/>
      <c r="E56" s="314"/>
      <c r="F56" s="330"/>
      <c r="G56" s="353"/>
      <c r="H56" s="353"/>
      <c r="I56" s="314"/>
      <c r="J56" s="364"/>
      <c r="K56" s="314"/>
      <c r="L56" s="353"/>
      <c r="M56" s="449"/>
      <c r="N56" s="364"/>
      <c r="O56" s="314"/>
      <c r="P56" s="353"/>
      <c r="Q56" s="449"/>
      <c r="R56" s="364"/>
      <c r="S56" s="314"/>
      <c r="T56" s="353"/>
      <c r="U56" s="449"/>
      <c r="V56" s="364"/>
      <c r="W56" s="314"/>
      <c r="X56" s="1037"/>
      <c r="Y56" s="449"/>
      <c r="Z56" s="314"/>
      <c r="AA56" s="364"/>
      <c r="AB56" s="314"/>
      <c r="AC56" s="353"/>
      <c r="AD56" s="449"/>
      <c r="AE56" s="364"/>
      <c r="AF56" s="314"/>
      <c r="AG56" s="353"/>
      <c r="AH56" s="449"/>
      <c r="AK56" s="501"/>
      <c r="AL56" s="501"/>
      <c r="AM56" s="341"/>
      <c r="AN56" s="341"/>
      <c r="AO56" s="701"/>
      <c r="AP56" s="701"/>
      <c r="AQ56" s="701"/>
      <c r="AR56" s="701"/>
    </row>
    <row r="57" spans="1:44" ht="12.75" customHeight="1" x14ac:dyDescent="0.2">
      <c r="A57" s="414" t="s">
        <v>163</v>
      </c>
      <c r="B57" s="322">
        <v>-302</v>
      </c>
      <c r="C57" s="345">
        <v>-413</v>
      </c>
      <c r="D57" s="345">
        <v>279</v>
      </c>
      <c r="E57" s="317">
        <v>-192</v>
      </c>
      <c r="F57" s="322">
        <v>101</v>
      </c>
      <c r="G57" s="345">
        <v>-19</v>
      </c>
      <c r="H57" s="345">
        <v>-174</v>
      </c>
      <c r="I57" s="317">
        <v>-165</v>
      </c>
      <c r="J57" s="357">
        <v>-73</v>
      </c>
      <c r="K57" s="320">
        <v>-178</v>
      </c>
      <c r="L57" s="345">
        <v>-33</v>
      </c>
      <c r="M57" s="441">
        <v>-153</v>
      </c>
      <c r="N57" s="357">
        <v>-152</v>
      </c>
      <c r="O57" s="320">
        <v>-46</v>
      </c>
      <c r="P57" s="345">
        <v>3</v>
      </c>
      <c r="Q57" s="441">
        <v>-79</v>
      </c>
      <c r="R57" s="357">
        <v>-45</v>
      </c>
      <c r="S57" s="320">
        <v>-60</v>
      </c>
      <c r="T57" s="345">
        <v>-168</v>
      </c>
      <c r="U57" s="441">
        <v>-137</v>
      </c>
      <c r="V57" s="357">
        <v>-373</v>
      </c>
      <c r="W57" s="320">
        <v>2</v>
      </c>
      <c r="X57" s="1031">
        <v>16</v>
      </c>
      <c r="Y57" s="441">
        <v>-174</v>
      </c>
      <c r="Z57" s="320"/>
      <c r="AA57" s="357">
        <v>-116</v>
      </c>
      <c r="AB57" s="320">
        <v>-126</v>
      </c>
      <c r="AC57" s="345">
        <v>-115</v>
      </c>
      <c r="AD57" s="441">
        <v>-96</v>
      </c>
      <c r="AE57" s="357">
        <v>-136</v>
      </c>
      <c r="AF57" s="320"/>
      <c r="AG57" s="345"/>
      <c r="AH57" s="441"/>
      <c r="AJ57" s="51"/>
      <c r="AK57" s="492">
        <f t="shared" ref="AK57:AK64" si="35">+B57+C57+D57+E57</f>
        <v>-628</v>
      </c>
      <c r="AL57" s="492">
        <f t="shared" ref="AL57:AL64" si="36">+F57+G57+H57+I57</f>
        <v>-257</v>
      </c>
      <c r="AM57" s="333">
        <f t="shared" ref="AM57:AM63" si="37">+J57+K57+L57+M57</f>
        <v>-437</v>
      </c>
      <c r="AN57" s="333">
        <f t="shared" ref="AN57:AN68" si="38">+N57+O57+P57+Q57</f>
        <v>-274</v>
      </c>
      <c r="AO57" s="700">
        <v>-410</v>
      </c>
      <c r="AP57" s="700">
        <v>-529</v>
      </c>
      <c r="AQ57" s="700"/>
      <c r="AR57" s="700">
        <f t="shared" ref="AR57:AR64" si="39">SUM(AA57:AD57)</f>
        <v>-453</v>
      </c>
    </row>
    <row r="58" spans="1:44" s="272" customFormat="1" ht="12.75" customHeight="1" x14ac:dyDescent="0.2">
      <c r="A58" s="413" t="s">
        <v>14</v>
      </c>
      <c r="B58" s="323">
        <v>0</v>
      </c>
      <c r="C58" s="346">
        <v>0</v>
      </c>
      <c r="D58" s="346">
        <v>0</v>
      </c>
      <c r="E58" s="309">
        <v>0</v>
      </c>
      <c r="F58" s="323">
        <v>0</v>
      </c>
      <c r="G58" s="346">
        <v>0</v>
      </c>
      <c r="H58" s="346">
        <v>0</v>
      </c>
      <c r="I58" s="309">
        <v>0</v>
      </c>
      <c r="J58" s="358">
        <v>0</v>
      </c>
      <c r="K58" s="346">
        <v>0</v>
      </c>
      <c r="L58" s="346">
        <v>0</v>
      </c>
      <c r="M58" s="442">
        <v>0</v>
      </c>
      <c r="N58" s="358">
        <v>0</v>
      </c>
      <c r="O58" s="346">
        <v>0</v>
      </c>
      <c r="P58" s="346">
        <v>0</v>
      </c>
      <c r="Q58" s="442">
        <v>0</v>
      </c>
      <c r="R58" s="358">
        <v>0</v>
      </c>
      <c r="S58" s="346">
        <v>0</v>
      </c>
      <c r="T58" s="346">
        <v>0</v>
      </c>
      <c r="U58" s="442">
        <v>0</v>
      </c>
      <c r="V58" s="358">
        <v>0</v>
      </c>
      <c r="W58" s="346">
        <v>0</v>
      </c>
      <c r="X58" s="907">
        <v>0</v>
      </c>
      <c r="Y58" s="442">
        <v>0</v>
      </c>
      <c r="Z58" s="398"/>
      <c r="AA58" s="906">
        <v>3</v>
      </c>
      <c r="AB58" s="428">
        <v>3</v>
      </c>
      <c r="AC58" s="345">
        <v>0</v>
      </c>
      <c r="AD58" s="441">
        <v>0</v>
      </c>
      <c r="AE58" s="906">
        <v>0</v>
      </c>
      <c r="AF58" s="428"/>
      <c r="AG58" s="345"/>
      <c r="AH58" s="441"/>
      <c r="AJ58" s="51"/>
      <c r="AK58" s="493">
        <f t="shared" si="35"/>
        <v>0</v>
      </c>
      <c r="AL58" s="493">
        <f t="shared" si="36"/>
        <v>0</v>
      </c>
      <c r="AM58" s="469">
        <f t="shared" si="37"/>
        <v>0</v>
      </c>
      <c r="AN58" s="469">
        <f t="shared" si="38"/>
        <v>0</v>
      </c>
      <c r="AO58" s="469">
        <f>+L58+M58+N58+O58</f>
        <v>0</v>
      </c>
      <c r="AP58" s="469">
        <f>+P58+Q58+R58+S58</f>
        <v>0</v>
      </c>
      <c r="AQ58" s="962"/>
      <c r="AR58" s="469">
        <f t="shared" si="39"/>
        <v>6</v>
      </c>
    </row>
    <row r="59" spans="1:44" s="272" customFormat="1" ht="12.75" customHeight="1" x14ac:dyDescent="0.2">
      <c r="A59" s="413" t="s">
        <v>242</v>
      </c>
      <c r="B59" s="323">
        <v>0</v>
      </c>
      <c r="C59" s="346">
        <v>0</v>
      </c>
      <c r="D59" s="346">
        <v>0</v>
      </c>
      <c r="E59" s="309">
        <v>0</v>
      </c>
      <c r="F59" s="323">
        <v>0</v>
      </c>
      <c r="G59" s="346">
        <v>0</v>
      </c>
      <c r="H59" s="346">
        <v>0</v>
      </c>
      <c r="I59" s="309">
        <v>0</v>
      </c>
      <c r="J59" s="358">
        <v>0</v>
      </c>
      <c r="K59" s="346">
        <v>0</v>
      </c>
      <c r="L59" s="346">
        <v>0</v>
      </c>
      <c r="M59" s="442">
        <v>0</v>
      </c>
      <c r="N59" s="358">
        <v>0</v>
      </c>
      <c r="O59" s="346">
        <v>0</v>
      </c>
      <c r="P59" s="346">
        <v>0</v>
      </c>
      <c r="Q59" s="442">
        <v>0</v>
      </c>
      <c r="R59" s="358">
        <v>0</v>
      </c>
      <c r="S59" s="698">
        <v>0</v>
      </c>
      <c r="T59" s="346">
        <v>0</v>
      </c>
      <c r="U59" s="714">
        <v>-3</v>
      </c>
      <c r="V59" s="358">
        <v>-10</v>
      </c>
      <c r="W59" s="698">
        <v>-9</v>
      </c>
      <c r="X59" s="907">
        <v>-9</v>
      </c>
      <c r="Y59" s="714">
        <v>-10</v>
      </c>
      <c r="Z59" s="1028"/>
      <c r="AA59" s="906">
        <v>-10</v>
      </c>
      <c r="AB59" s="964">
        <v>-10</v>
      </c>
      <c r="AC59" s="346">
        <v>-11</v>
      </c>
      <c r="AD59" s="714">
        <v>-9</v>
      </c>
      <c r="AE59" s="906">
        <v>-10</v>
      </c>
      <c r="AF59" s="964"/>
      <c r="AG59" s="346"/>
      <c r="AH59" s="714"/>
      <c r="AJ59" s="51"/>
      <c r="AK59" s="493">
        <f t="shared" si="35"/>
        <v>0</v>
      </c>
      <c r="AL59" s="493">
        <f t="shared" si="36"/>
        <v>0</v>
      </c>
      <c r="AM59" s="469">
        <f t="shared" si="37"/>
        <v>0</v>
      </c>
      <c r="AN59" s="469">
        <f t="shared" si="38"/>
        <v>0</v>
      </c>
      <c r="AO59" s="715">
        <v>-3</v>
      </c>
      <c r="AP59" s="715">
        <v>-38</v>
      </c>
      <c r="AQ59" s="715"/>
      <c r="AR59" s="715">
        <f t="shared" si="39"/>
        <v>-40</v>
      </c>
    </row>
    <row r="60" spans="1:44" ht="12.75" customHeight="1" x14ac:dyDescent="0.2">
      <c r="A60" s="413" t="s">
        <v>164</v>
      </c>
      <c r="B60" s="323">
        <v>-222</v>
      </c>
      <c r="C60" s="346">
        <v>-330</v>
      </c>
      <c r="D60" s="346">
        <v>323</v>
      </c>
      <c r="E60" s="309">
        <v>-102</v>
      </c>
      <c r="F60" s="323">
        <v>190</v>
      </c>
      <c r="G60" s="346">
        <v>85</v>
      </c>
      <c r="H60" s="346">
        <v>-82</v>
      </c>
      <c r="I60" s="309">
        <v>-65</v>
      </c>
      <c r="J60" s="358">
        <v>53</v>
      </c>
      <c r="K60" s="398">
        <v>-104</v>
      </c>
      <c r="L60" s="346">
        <v>48</v>
      </c>
      <c r="M60" s="442">
        <v>31</v>
      </c>
      <c r="N60" s="358">
        <v>-53</v>
      </c>
      <c r="O60" s="398">
        <v>32</v>
      </c>
      <c r="P60" s="346">
        <v>52</v>
      </c>
      <c r="Q60" s="442">
        <v>31</v>
      </c>
      <c r="R60" s="358">
        <v>-2</v>
      </c>
      <c r="S60" s="398">
        <v>-22</v>
      </c>
      <c r="T60" s="346">
        <v>-131</v>
      </c>
      <c r="U60" s="442">
        <v>-91</v>
      </c>
      <c r="V60" s="358">
        <v>-208</v>
      </c>
      <c r="W60" s="398">
        <v>40</v>
      </c>
      <c r="X60" s="907">
        <v>6</v>
      </c>
      <c r="Y60" s="442">
        <v>-31</v>
      </c>
      <c r="Z60" s="398"/>
      <c r="AA60" s="906">
        <v>-9</v>
      </c>
      <c r="AB60" s="428">
        <v>-2</v>
      </c>
      <c r="AC60" s="346">
        <v>-2</v>
      </c>
      <c r="AD60" s="442">
        <v>-2</v>
      </c>
      <c r="AE60" s="906">
        <v>-5</v>
      </c>
      <c r="AF60" s="428"/>
      <c r="AG60" s="346"/>
      <c r="AH60" s="442"/>
      <c r="AJ60" s="51"/>
      <c r="AK60" s="493">
        <f t="shared" si="35"/>
        <v>-331</v>
      </c>
      <c r="AL60" s="493">
        <f t="shared" si="36"/>
        <v>128</v>
      </c>
      <c r="AM60" s="334">
        <f t="shared" si="37"/>
        <v>28</v>
      </c>
      <c r="AN60" s="334">
        <f t="shared" si="38"/>
        <v>62</v>
      </c>
      <c r="AO60" s="701">
        <v>-246</v>
      </c>
      <c r="AP60" s="701">
        <v>-193</v>
      </c>
      <c r="AQ60" s="701"/>
      <c r="AR60" s="701">
        <f t="shared" si="39"/>
        <v>-15</v>
      </c>
    </row>
    <row r="61" spans="1:44" ht="12.75" customHeight="1" x14ac:dyDescent="0.2">
      <c r="A61" s="413" t="s">
        <v>165</v>
      </c>
      <c r="B61" s="323">
        <v>2</v>
      </c>
      <c r="C61" s="346">
        <v>0</v>
      </c>
      <c r="D61" s="346">
        <v>55</v>
      </c>
      <c r="E61" s="309">
        <v>0</v>
      </c>
      <c r="F61" s="323">
        <v>0</v>
      </c>
      <c r="G61" s="346">
        <v>-14</v>
      </c>
      <c r="H61" s="346">
        <v>-11</v>
      </c>
      <c r="I61" s="309">
        <v>-7</v>
      </c>
      <c r="J61" s="358">
        <v>-36</v>
      </c>
      <c r="K61" s="398">
        <v>0</v>
      </c>
      <c r="L61" s="346">
        <v>-11</v>
      </c>
      <c r="M61" s="442">
        <v>-114</v>
      </c>
      <c r="N61" s="358">
        <v>-37</v>
      </c>
      <c r="O61" s="398">
        <v>-23</v>
      </c>
      <c r="P61" s="346">
        <v>0</v>
      </c>
      <c r="Q61" s="442">
        <v>-54</v>
      </c>
      <c r="R61" s="358">
        <v>-3</v>
      </c>
      <c r="S61" s="429">
        <v>0</v>
      </c>
      <c r="T61" s="346">
        <v>0</v>
      </c>
      <c r="U61" s="442">
        <v>0</v>
      </c>
      <c r="V61" s="358">
        <v>0</v>
      </c>
      <c r="W61" s="429">
        <v>0</v>
      </c>
      <c r="X61" s="907">
        <v>0</v>
      </c>
      <c r="Y61" s="442">
        <v>0</v>
      </c>
      <c r="Z61" s="398"/>
      <c r="AA61" s="906">
        <v>-3</v>
      </c>
      <c r="AB61" s="684">
        <v>-23</v>
      </c>
      <c r="AC61" s="346">
        <v>-6</v>
      </c>
      <c r="AD61" s="442">
        <v>0</v>
      </c>
      <c r="AE61" s="906">
        <v>-41</v>
      </c>
      <c r="AF61" s="684"/>
      <c r="AG61" s="346"/>
      <c r="AH61" s="442"/>
      <c r="AJ61" s="51"/>
      <c r="AK61" s="493">
        <f t="shared" si="35"/>
        <v>57</v>
      </c>
      <c r="AL61" s="493">
        <f t="shared" si="36"/>
        <v>-32</v>
      </c>
      <c r="AM61" s="334">
        <f t="shared" si="37"/>
        <v>-161</v>
      </c>
      <c r="AN61" s="334">
        <f t="shared" si="38"/>
        <v>-114</v>
      </c>
      <c r="AO61" s="701">
        <v>-3</v>
      </c>
      <c r="AP61" s="701">
        <v>0</v>
      </c>
      <c r="AQ61" s="701"/>
      <c r="AR61" s="701">
        <f t="shared" si="39"/>
        <v>-32</v>
      </c>
    </row>
    <row r="62" spans="1:44" s="272" customFormat="1" ht="12.75" customHeight="1" x14ac:dyDescent="0.2">
      <c r="A62" s="413" t="s">
        <v>243</v>
      </c>
      <c r="B62" s="323">
        <v>0</v>
      </c>
      <c r="C62" s="346">
        <v>0</v>
      </c>
      <c r="D62" s="346">
        <v>0</v>
      </c>
      <c r="E62" s="309">
        <v>0</v>
      </c>
      <c r="F62" s="323">
        <v>0</v>
      </c>
      <c r="G62" s="346">
        <v>0</v>
      </c>
      <c r="H62" s="346">
        <v>0</v>
      </c>
      <c r="I62" s="309">
        <v>0</v>
      </c>
      <c r="J62" s="358">
        <v>0</v>
      </c>
      <c r="K62" s="346">
        <v>0</v>
      </c>
      <c r="L62" s="346">
        <v>0</v>
      </c>
      <c r="M62" s="442">
        <v>0</v>
      </c>
      <c r="N62" s="358">
        <v>0</v>
      </c>
      <c r="O62" s="346">
        <v>0</v>
      </c>
      <c r="P62" s="346">
        <v>0</v>
      </c>
      <c r="Q62" s="442">
        <v>0</v>
      </c>
      <c r="R62" s="358">
        <v>0</v>
      </c>
      <c r="S62" s="698">
        <v>0</v>
      </c>
      <c r="T62" s="346">
        <v>0</v>
      </c>
      <c r="U62" s="709">
        <v>-2</v>
      </c>
      <c r="V62" s="358">
        <v>-115</v>
      </c>
      <c r="W62" s="698">
        <v>18</v>
      </c>
      <c r="X62" s="907">
        <v>67</v>
      </c>
      <c r="Y62" s="709">
        <v>-1</v>
      </c>
      <c r="Z62" s="428"/>
      <c r="AA62" s="906">
        <v>0</v>
      </c>
      <c r="AB62" s="964">
        <v>0</v>
      </c>
      <c r="AC62" s="346">
        <v>0</v>
      </c>
      <c r="AD62" s="709">
        <v>0</v>
      </c>
      <c r="AE62" s="906">
        <v>0</v>
      </c>
      <c r="AF62" s="964"/>
      <c r="AG62" s="346"/>
      <c r="AH62" s="709"/>
      <c r="AJ62" s="51"/>
      <c r="AK62" s="493">
        <f t="shared" si="35"/>
        <v>0</v>
      </c>
      <c r="AL62" s="493">
        <f t="shared" si="36"/>
        <v>0</v>
      </c>
      <c r="AM62" s="469">
        <f t="shared" si="37"/>
        <v>0</v>
      </c>
      <c r="AN62" s="469">
        <f t="shared" si="38"/>
        <v>0</v>
      </c>
      <c r="AO62" s="716">
        <v>-2</v>
      </c>
      <c r="AP62" s="716">
        <v>-31</v>
      </c>
      <c r="AQ62" s="716"/>
      <c r="AR62" s="716">
        <f t="shared" si="39"/>
        <v>0</v>
      </c>
    </row>
    <row r="63" spans="1:44" ht="12.75" customHeight="1" x14ac:dyDescent="0.2">
      <c r="A63" s="413" t="s">
        <v>166</v>
      </c>
      <c r="B63" s="323">
        <v>-2</v>
      </c>
      <c r="C63" s="346">
        <v>-5</v>
      </c>
      <c r="D63" s="346">
        <v>-19</v>
      </c>
      <c r="E63" s="309">
        <v>-10</v>
      </c>
      <c r="F63" s="323">
        <v>-8</v>
      </c>
      <c r="G63" s="346">
        <v>-11</v>
      </c>
      <c r="H63" s="346">
        <v>-8</v>
      </c>
      <c r="I63" s="309">
        <v>-19</v>
      </c>
      <c r="J63" s="358">
        <v>-14</v>
      </c>
      <c r="K63" s="398">
        <v>-4</v>
      </c>
      <c r="L63" s="346">
        <v>-5</v>
      </c>
      <c r="M63" s="442">
        <v>-15</v>
      </c>
      <c r="N63" s="358">
        <v>-13</v>
      </c>
      <c r="O63" s="398">
        <v>-8</v>
      </c>
      <c r="P63" s="346">
        <v>-5</v>
      </c>
      <c r="Q63" s="442">
        <v>-17</v>
      </c>
      <c r="R63" s="358">
        <v>-6</v>
      </c>
      <c r="S63" s="398">
        <v>-4</v>
      </c>
      <c r="T63" s="346">
        <v>-3</v>
      </c>
      <c r="U63" s="709">
        <v>-4</v>
      </c>
      <c r="V63" s="358">
        <v>-4</v>
      </c>
      <c r="W63" s="398">
        <v>-11</v>
      </c>
      <c r="X63" s="907">
        <v>-4</v>
      </c>
      <c r="Y63" s="709">
        <v>-76</v>
      </c>
      <c r="Z63" s="428"/>
      <c r="AA63" s="906">
        <v>-4</v>
      </c>
      <c r="AB63" s="428">
        <v>-6</v>
      </c>
      <c r="AC63" s="346">
        <v>-9</v>
      </c>
      <c r="AD63" s="709">
        <v>-6</v>
      </c>
      <c r="AE63" s="906">
        <v>-5</v>
      </c>
      <c r="AF63" s="428"/>
      <c r="AG63" s="346"/>
      <c r="AH63" s="709"/>
      <c r="AJ63" s="51"/>
      <c r="AK63" s="493">
        <f t="shared" si="35"/>
        <v>-36</v>
      </c>
      <c r="AL63" s="493">
        <f t="shared" si="36"/>
        <v>-46</v>
      </c>
      <c r="AM63" s="334">
        <f t="shared" si="37"/>
        <v>-38</v>
      </c>
      <c r="AN63" s="334">
        <f t="shared" si="38"/>
        <v>-43</v>
      </c>
      <c r="AO63" s="703">
        <v>-17</v>
      </c>
      <c r="AP63" s="703">
        <v>-95</v>
      </c>
      <c r="AQ63" s="703"/>
      <c r="AR63" s="703">
        <f t="shared" si="39"/>
        <v>-25</v>
      </c>
    </row>
    <row r="64" spans="1:44" ht="12.75" customHeight="1" thickBot="1" x14ac:dyDescent="0.25">
      <c r="A64" s="414" t="s">
        <v>167</v>
      </c>
      <c r="B64" s="324">
        <f t="shared" ref="B64:P64" si="40">B57-SUM(B59:B63)</f>
        <v>-80</v>
      </c>
      <c r="C64" s="347">
        <f t="shared" si="40"/>
        <v>-78</v>
      </c>
      <c r="D64" s="347">
        <f t="shared" si="40"/>
        <v>-80</v>
      </c>
      <c r="E64" s="318">
        <f t="shared" si="40"/>
        <v>-80</v>
      </c>
      <c r="F64" s="324">
        <f t="shared" si="40"/>
        <v>-81</v>
      </c>
      <c r="G64" s="347">
        <f t="shared" si="40"/>
        <v>-79</v>
      </c>
      <c r="H64" s="347">
        <f t="shared" si="40"/>
        <v>-73</v>
      </c>
      <c r="I64" s="318">
        <f t="shared" si="40"/>
        <v>-74</v>
      </c>
      <c r="J64" s="359">
        <f t="shared" si="40"/>
        <v>-76</v>
      </c>
      <c r="K64" s="347">
        <f t="shared" si="40"/>
        <v>-70</v>
      </c>
      <c r="L64" s="347">
        <f t="shared" si="40"/>
        <v>-65</v>
      </c>
      <c r="M64" s="443">
        <f t="shared" si="40"/>
        <v>-55</v>
      </c>
      <c r="N64" s="359">
        <f t="shared" si="40"/>
        <v>-49</v>
      </c>
      <c r="O64" s="347">
        <f t="shared" si="40"/>
        <v>-47</v>
      </c>
      <c r="P64" s="347">
        <f t="shared" si="40"/>
        <v>-44</v>
      </c>
      <c r="Q64" s="443">
        <v>-39</v>
      </c>
      <c r="R64" s="359">
        <v>-34</v>
      </c>
      <c r="S64" s="692">
        <v>-34</v>
      </c>
      <c r="T64" s="347">
        <v>-34</v>
      </c>
      <c r="U64" s="443">
        <v>-37</v>
      </c>
      <c r="V64" s="359">
        <v>-36</v>
      </c>
      <c r="W64" s="692">
        <v>-36</v>
      </c>
      <c r="X64" s="1032">
        <v>-44</v>
      </c>
      <c r="Y64" s="443">
        <v>-56</v>
      </c>
      <c r="Z64" s="318"/>
      <c r="AA64" s="420">
        <v>-93</v>
      </c>
      <c r="AB64" s="965">
        <v>-88</v>
      </c>
      <c r="AC64" s="347">
        <v>-87</v>
      </c>
      <c r="AD64" s="443">
        <v>-79</v>
      </c>
      <c r="AE64" s="420">
        <v>-75</v>
      </c>
      <c r="AF64" s="965"/>
      <c r="AG64" s="347"/>
      <c r="AH64" s="443"/>
      <c r="AJ64" s="51"/>
      <c r="AK64" s="494">
        <f t="shared" si="35"/>
        <v>-318</v>
      </c>
      <c r="AL64" s="494">
        <f t="shared" si="36"/>
        <v>-307</v>
      </c>
      <c r="AM64" s="335">
        <f>AM57-SUM(AM59:AM63)</f>
        <v>-266</v>
      </c>
      <c r="AN64" s="335">
        <f t="shared" si="38"/>
        <v>-179</v>
      </c>
      <c r="AO64" s="706">
        <v>-139</v>
      </c>
      <c r="AP64" s="706">
        <v>-172</v>
      </c>
      <c r="AQ64" s="706"/>
      <c r="AR64" s="706">
        <f t="shared" si="39"/>
        <v>-347</v>
      </c>
    </row>
    <row r="65" spans="1:44" ht="12.75" customHeight="1" thickTop="1" x14ac:dyDescent="0.2">
      <c r="A65" s="891"/>
      <c r="B65" s="331"/>
      <c r="C65" s="354"/>
      <c r="D65" s="354"/>
      <c r="E65" s="319"/>
      <c r="F65" s="331"/>
      <c r="G65" s="354"/>
      <c r="H65" s="354"/>
      <c r="I65" s="319"/>
      <c r="J65" s="365"/>
      <c r="K65" s="319"/>
      <c r="L65" s="354"/>
      <c r="M65" s="450"/>
      <c r="N65" s="365"/>
      <c r="O65" s="319"/>
      <c r="P65" s="354"/>
      <c r="Q65" s="450"/>
      <c r="R65" s="365"/>
      <c r="S65" s="319"/>
      <c r="T65" s="354"/>
      <c r="U65" s="450"/>
      <c r="V65" s="365"/>
      <c r="W65" s="319"/>
      <c r="X65" s="1038"/>
      <c r="Y65" s="450"/>
      <c r="Z65" s="319"/>
      <c r="AA65" s="966"/>
      <c r="AB65" s="967"/>
      <c r="AC65" s="354"/>
      <c r="AD65" s="450"/>
      <c r="AE65" s="966"/>
      <c r="AF65" s="967"/>
      <c r="AG65" s="354"/>
      <c r="AH65" s="450"/>
      <c r="AJ65" s="51"/>
      <c r="AK65" s="502"/>
      <c r="AL65" s="502"/>
      <c r="AM65" s="342"/>
      <c r="AN65" s="342">
        <f t="shared" si="38"/>
        <v>0</v>
      </c>
      <c r="AO65" s="701"/>
      <c r="AP65" s="701"/>
      <c r="AQ65" s="701"/>
      <c r="AR65" s="701"/>
    </row>
    <row r="66" spans="1:44" s="272" customFormat="1" ht="12.75" customHeight="1" x14ac:dyDescent="0.2">
      <c r="A66" s="414" t="s">
        <v>366</v>
      </c>
      <c r="B66" s="322">
        <v>-5</v>
      </c>
      <c r="C66" s="345">
        <v>3</v>
      </c>
      <c r="D66" s="345">
        <v>-27</v>
      </c>
      <c r="E66" s="317">
        <v>5</v>
      </c>
      <c r="F66" s="322">
        <v>1</v>
      </c>
      <c r="G66" s="345">
        <v>0</v>
      </c>
      <c r="H66" s="345">
        <v>-20</v>
      </c>
      <c r="I66" s="317">
        <v>-2</v>
      </c>
      <c r="J66" s="357">
        <v>5</v>
      </c>
      <c r="K66" s="320">
        <v>-7</v>
      </c>
      <c r="L66" s="345">
        <v>-6</v>
      </c>
      <c r="M66" s="441">
        <v>7</v>
      </c>
      <c r="N66" s="357">
        <v>-11</v>
      </c>
      <c r="O66" s="320">
        <v>2</v>
      </c>
      <c r="P66" s="345">
        <v>-1</v>
      </c>
      <c r="Q66" s="441">
        <v>-10</v>
      </c>
      <c r="R66" s="357">
        <v>-15</v>
      </c>
      <c r="S66" s="320">
        <v>-12</v>
      </c>
      <c r="T66" s="345">
        <v>-4</v>
      </c>
      <c r="U66" s="441">
        <v>-9</v>
      </c>
      <c r="V66" s="357">
        <v>-15</v>
      </c>
      <c r="W66" s="320">
        <v>-14</v>
      </c>
      <c r="X66" s="345">
        <v>-15</v>
      </c>
      <c r="Y66" s="441">
        <v>148</v>
      </c>
      <c r="Z66" s="949"/>
      <c r="AA66" s="1048">
        <v>199</v>
      </c>
      <c r="AB66" s="1049">
        <v>152</v>
      </c>
      <c r="AC66" s="345"/>
      <c r="AD66" s="441"/>
      <c r="AE66" s="1048"/>
      <c r="AF66" s="1049"/>
      <c r="AG66" s="345"/>
      <c r="AH66" s="441"/>
      <c r="AJ66" s="51"/>
      <c r="AK66" s="492">
        <f>+B66+C66+D66+E66</f>
        <v>-24</v>
      </c>
      <c r="AL66" s="492">
        <f>+F66+G66+H66+I66</f>
        <v>-21</v>
      </c>
      <c r="AM66" s="333">
        <f>+J66+K66+L66+M66</f>
        <v>-1</v>
      </c>
      <c r="AN66" s="333">
        <f t="shared" si="38"/>
        <v>-20</v>
      </c>
      <c r="AO66" s="700">
        <v>-40</v>
      </c>
      <c r="AP66" s="700">
        <v>104</v>
      </c>
      <c r="AQ66" s="700"/>
      <c r="AR66" s="700"/>
    </row>
    <row r="67" spans="1:44" s="272" customFormat="1" ht="12.75" customHeight="1" x14ac:dyDescent="0.2">
      <c r="A67" s="413" t="s">
        <v>153</v>
      </c>
      <c r="B67" s="323">
        <v>-2</v>
      </c>
      <c r="C67" s="346">
        <v>4</v>
      </c>
      <c r="D67" s="346">
        <v>-23</v>
      </c>
      <c r="E67" s="309">
        <v>16</v>
      </c>
      <c r="F67" s="323">
        <v>12</v>
      </c>
      <c r="G67" s="346">
        <v>7</v>
      </c>
      <c r="H67" s="346">
        <v>-19</v>
      </c>
      <c r="I67" s="309">
        <v>4</v>
      </c>
      <c r="J67" s="358">
        <v>9</v>
      </c>
      <c r="K67" s="398">
        <v>-2</v>
      </c>
      <c r="L67" s="346">
        <v>3</v>
      </c>
      <c r="M67" s="442">
        <v>17</v>
      </c>
      <c r="N67" s="358">
        <v>-4</v>
      </c>
      <c r="O67" s="398">
        <v>11</v>
      </c>
      <c r="P67" s="346">
        <v>4</v>
      </c>
      <c r="Q67" s="442">
        <v>3</v>
      </c>
      <c r="R67" s="358">
        <v>-11</v>
      </c>
      <c r="S67" s="398">
        <v>-4</v>
      </c>
      <c r="T67" s="346">
        <v>1</v>
      </c>
      <c r="U67" s="442">
        <v>-2</v>
      </c>
      <c r="V67" s="358">
        <v>-11</v>
      </c>
      <c r="W67" s="398">
        <v>-4</v>
      </c>
      <c r="X67" s="346">
        <v>-8</v>
      </c>
      <c r="Y67" s="442">
        <v>167</v>
      </c>
      <c r="Z67" s="949"/>
      <c r="AA67" s="906">
        <v>213</v>
      </c>
      <c r="AB67" s="428">
        <v>170</v>
      </c>
      <c r="AC67" s="346"/>
      <c r="AD67" s="442"/>
      <c r="AE67" s="906"/>
      <c r="AF67" s="428"/>
      <c r="AG67" s="346"/>
      <c r="AH67" s="442"/>
      <c r="AJ67" s="51"/>
      <c r="AK67" s="493">
        <f>+B67+C67+D67+E67</f>
        <v>-5</v>
      </c>
      <c r="AL67" s="493">
        <f>+F67+G67+H67+I67</f>
        <v>4</v>
      </c>
      <c r="AM67" s="334">
        <f>+J67+K67+L67+M67</f>
        <v>27</v>
      </c>
      <c r="AN67" s="334">
        <f t="shared" si="38"/>
        <v>14</v>
      </c>
      <c r="AO67" s="1050">
        <v>-16</v>
      </c>
      <c r="AP67" s="1050">
        <v>144</v>
      </c>
      <c r="AQ67" s="1050"/>
      <c r="AR67" s="1050"/>
    </row>
    <row r="68" spans="1:44" s="272" customFormat="1" ht="12.75" customHeight="1" thickBot="1" x14ac:dyDescent="0.25">
      <c r="A68" s="414" t="s">
        <v>367</v>
      </c>
      <c r="B68" s="324">
        <f>B66-SUM(B67:B67)</f>
        <v>-3</v>
      </c>
      <c r="C68" s="347">
        <f>C66-SUM(C67:C67)</f>
        <v>-1</v>
      </c>
      <c r="D68" s="347">
        <f>D66-SUM(D67:D67)</f>
        <v>-4</v>
      </c>
      <c r="E68" s="318">
        <f>E66-SUM(E67:E67)</f>
        <v>-11</v>
      </c>
      <c r="F68" s="324">
        <f>F66-SUM(F67:F67)</f>
        <v>-11</v>
      </c>
      <c r="G68" s="347">
        <f t="shared" ref="G68:P68" si="41">G66-SUM(G67:G67)</f>
        <v>-7</v>
      </c>
      <c r="H68" s="347">
        <f t="shared" si="41"/>
        <v>-1</v>
      </c>
      <c r="I68" s="318">
        <f t="shared" si="41"/>
        <v>-6</v>
      </c>
      <c r="J68" s="359">
        <f t="shared" si="41"/>
        <v>-4</v>
      </c>
      <c r="K68" s="347">
        <f t="shared" si="41"/>
        <v>-5</v>
      </c>
      <c r="L68" s="347">
        <f t="shared" si="41"/>
        <v>-9</v>
      </c>
      <c r="M68" s="443">
        <f t="shared" si="41"/>
        <v>-10</v>
      </c>
      <c r="N68" s="359">
        <f t="shared" si="41"/>
        <v>-7</v>
      </c>
      <c r="O68" s="347">
        <f t="shared" si="41"/>
        <v>-9</v>
      </c>
      <c r="P68" s="347">
        <f t="shared" si="41"/>
        <v>-5</v>
      </c>
      <c r="Q68" s="443">
        <v>-13</v>
      </c>
      <c r="R68" s="359">
        <v>-4</v>
      </c>
      <c r="S68" s="692">
        <v>-8</v>
      </c>
      <c r="T68" s="347">
        <v>-5</v>
      </c>
      <c r="U68" s="443">
        <v>-7</v>
      </c>
      <c r="V68" s="359">
        <v>-4</v>
      </c>
      <c r="W68" s="692">
        <v>-10</v>
      </c>
      <c r="X68" s="347">
        <v>-7</v>
      </c>
      <c r="Y68" s="443">
        <v>-19</v>
      </c>
      <c r="Z68" s="949"/>
      <c r="AA68" s="420">
        <v>-14</v>
      </c>
      <c r="AB68" s="965">
        <v>-18</v>
      </c>
      <c r="AC68" s="347"/>
      <c r="AD68" s="443"/>
      <c r="AE68" s="420"/>
      <c r="AF68" s="965"/>
      <c r="AG68" s="347"/>
      <c r="AH68" s="443"/>
      <c r="AJ68" s="51"/>
      <c r="AK68" s="494">
        <f>+B68+C68+D68+E68</f>
        <v>-19</v>
      </c>
      <c r="AL68" s="494">
        <f>+F68+G68+H68+I68</f>
        <v>-25</v>
      </c>
      <c r="AM68" s="335">
        <f>AM66-SUM(AM67:AM67)</f>
        <v>-28</v>
      </c>
      <c r="AN68" s="335">
        <f t="shared" si="38"/>
        <v>-34</v>
      </c>
      <c r="AO68" s="706">
        <v>-24</v>
      </c>
      <c r="AP68" s="706">
        <v>-40</v>
      </c>
      <c r="AQ68" s="706"/>
      <c r="AR68" s="706"/>
    </row>
    <row r="69" spans="1:44" s="272" customFormat="1" ht="12.75" customHeight="1" thickTop="1" x14ac:dyDescent="0.2">
      <c r="A69" s="414"/>
      <c r="B69" s="322"/>
      <c r="C69" s="345"/>
      <c r="D69" s="345"/>
      <c r="E69" s="320"/>
      <c r="F69" s="322"/>
      <c r="G69" s="345"/>
      <c r="H69" s="345"/>
      <c r="I69" s="320"/>
      <c r="J69" s="357"/>
      <c r="K69" s="320"/>
      <c r="L69" s="345"/>
      <c r="M69" s="441"/>
      <c r="N69" s="357"/>
      <c r="O69" s="320"/>
      <c r="P69" s="345"/>
      <c r="Q69" s="441"/>
      <c r="R69" s="357"/>
      <c r="S69" s="320"/>
      <c r="T69" s="345"/>
      <c r="U69" s="441"/>
      <c r="V69" s="357"/>
      <c r="W69" s="320"/>
      <c r="X69" s="345"/>
      <c r="Y69" s="441"/>
      <c r="Z69" s="949"/>
      <c r="AA69" s="1048"/>
      <c r="AB69" s="1049"/>
      <c r="AC69" s="345"/>
      <c r="AD69" s="441"/>
      <c r="AE69" s="1048"/>
      <c r="AF69" s="1049"/>
      <c r="AG69" s="345"/>
      <c r="AH69" s="441"/>
      <c r="AJ69" s="51"/>
      <c r="AK69" s="492"/>
      <c r="AL69" s="492"/>
      <c r="AM69" s="333"/>
      <c r="AN69" s="333"/>
      <c r="AO69" s="701"/>
      <c r="AP69" s="701"/>
      <c r="AQ69" s="701"/>
      <c r="AR69" s="701"/>
    </row>
    <row r="70" spans="1:44" s="144" customFormat="1" ht="24" customHeight="1" x14ac:dyDescent="0.2">
      <c r="A70" s="414" t="s">
        <v>368</v>
      </c>
      <c r="B70" s="1051">
        <v>-26</v>
      </c>
      <c r="C70" s="1031">
        <v>-29</v>
      </c>
      <c r="D70" s="1031">
        <v>-5</v>
      </c>
      <c r="E70" s="1052">
        <v>-26</v>
      </c>
      <c r="F70" s="1051">
        <v>-22</v>
      </c>
      <c r="G70" s="1031">
        <v>-15</v>
      </c>
      <c r="H70" s="1031">
        <v>-25</v>
      </c>
      <c r="I70" s="1052">
        <v>-15</v>
      </c>
      <c r="J70" s="1048">
        <v>1</v>
      </c>
      <c r="K70" s="1049">
        <v>-45</v>
      </c>
      <c r="L70" s="1031">
        <v>2</v>
      </c>
      <c r="M70" s="1053">
        <v>15</v>
      </c>
      <c r="N70" s="1048">
        <v>47</v>
      </c>
      <c r="O70" s="1049">
        <v>3</v>
      </c>
      <c r="P70" s="1031">
        <v>2</v>
      </c>
      <c r="Q70" s="1053">
        <v>6</v>
      </c>
      <c r="R70" s="1048">
        <v>1</v>
      </c>
      <c r="S70" s="1049">
        <v>1</v>
      </c>
      <c r="T70" s="1031">
        <v>3</v>
      </c>
      <c r="U70" s="1053">
        <v>3</v>
      </c>
      <c r="V70" s="1048">
        <v>3</v>
      </c>
      <c r="W70" s="1049">
        <v>1</v>
      </c>
      <c r="X70" s="1031">
        <v>3</v>
      </c>
      <c r="Y70" s="1053">
        <v>2</v>
      </c>
      <c r="Z70" s="950"/>
      <c r="AA70" s="1048">
        <v>1</v>
      </c>
      <c r="AB70" s="1049">
        <v>1</v>
      </c>
      <c r="AC70" s="1031"/>
      <c r="AD70" s="1053"/>
      <c r="AE70" s="1048"/>
      <c r="AF70" s="1049"/>
      <c r="AG70" s="1031"/>
      <c r="AH70" s="1053"/>
      <c r="AJ70" s="505"/>
      <c r="AK70" s="1054">
        <v>-86</v>
      </c>
      <c r="AL70" s="1054">
        <v>-77</v>
      </c>
      <c r="AM70" s="1055">
        <f>+J70+K70+L70+M70</f>
        <v>-27</v>
      </c>
      <c r="AN70" s="1055">
        <f t="shared" ref="AN70:AN77" si="42">+N70+O70+P70+Q70</f>
        <v>58</v>
      </c>
      <c r="AO70" s="1056">
        <v>8</v>
      </c>
      <c r="AP70" s="1056">
        <v>9</v>
      </c>
      <c r="AQ70" s="1056"/>
      <c r="AR70" s="1056"/>
    </row>
    <row r="71" spans="1:44" s="94" customFormat="1" ht="12.75" customHeight="1" x14ac:dyDescent="0.2">
      <c r="A71" s="413" t="s">
        <v>153</v>
      </c>
      <c r="B71" s="416">
        <v>-26</v>
      </c>
      <c r="C71" s="417">
        <v>-29</v>
      </c>
      <c r="D71" s="417">
        <v>-5</v>
      </c>
      <c r="E71" s="418">
        <v>-26</v>
      </c>
      <c r="F71" s="416">
        <v>-22</v>
      </c>
      <c r="G71" s="417">
        <v>-15</v>
      </c>
      <c r="H71" s="417">
        <v>-25</v>
      </c>
      <c r="I71" s="418">
        <v>-15</v>
      </c>
      <c r="J71" s="419">
        <v>1</v>
      </c>
      <c r="K71" s="428">
        <v>-45</v>
      </c>
      <c r="L71" s="417">
        <v>2</v>
      </c>
      <c r="M71" s="451">
        <v>15</v>
      </c>
      <c r="N71" s="419">
        <v>47</v>
      </c>
      <c r="O71" s="428">
        <v>3</v>
      </c>
      <c r="P71" s="417">
        <v>2</v>
      </c>
      <c r="Q71" s="451">
        <v>6</v>
      </c>
      <c r="R71" s="419">
        <v>1</v>
      </c>
      <c r="S71" s="428">
        <v>1</v>
      </c>
      <c r="T71" s="417">
        <v>3</v>
      </c>
      <c r="U71" s="451">
        <v>3</v>
      </c>
      <c r="V71" s="419">
        <v>3</v>
      </c>
      <c r="W71" s="428">
        <v>1</v>
      </c>
      <c r="X71" s="417">
        <v>3</v>
      </c>
      <c r="Y71" s="451">
        <v>2</v>
      </c>
      <c r="Z71" s="950"/>
      <c r="AA71" s="419">
        <v>1</v>
      </c>
      <c r="AB71" s="428">
        <v>1</v>
      </c>
      <c r="AC71" s="417"/>
      <c r="AD71" s="451"/>
      <c r="AE71" s="419"/>
      <c r="AF71" s="428"/>
      <c r="AG71" s="417"/>
      <c r="AH71" s="451"/>
      <c r="AJ71" s="1057"/>
      <c r="AK71" s="503">
        <v>-86</v>
      </c>
      <c r="AL71" s="503">
        <v>-77</v>
      </c>
      <c r="AM71" s="415">
        <f>+J71+K71+L71+M71</f>
        <v>-27</v>
      </c>
      <c r="AN71" s="415">
        <f t="shared" si="42"/>
        <v>58</v>
      </c>
      <c r="AO71" s="703">
        <v>8</v>
      </c>
      <c r="AP71" s="703">
        <v>9</v>
      </c>
      <c r="AQ71" s="703"/>
      <c r="AR71" s="703"/>
    </row>
    <row r="72" spans="1:44" s="144" customFormat="1" ht="24" customHeight="1" thickBot="1" x14ac:dyDescent="0.25">
      <c r="A72" s="414" t="s">
        <v>369</v>
      </c>
      <c r="B72" s="1058">
        <f t="shared" ref="B72:L72" si="43">B70-SUM(B71:B71)</f>
        <v>0</v>
      </c>
      <c r="C72" s="1032">
        <f t="shared" si="43"/>
        <v>0</v>
      </c>
      <c r="D72" s="1032">
        <f t="shared" si="43"/>
        <v>0</v>
      </c>
      <c r="E72" s="1059">
        <f t="shared" si="43"/>
        <v>0</v>
      </c>
      <c r="F72" s="1058">
        <f t="shared" si="43"/>
        <v>0</v>
      </c>
      <c r="G72" s="1032">
        <f t="shared" si="43"/>
        <v>0</v>
      </c>
      <c r="H72" s="1032">
        <f t="shared" si="43"/>
        <v>0</v>
      </c>
      <c r="I72" s="1059">
        <f t="shared" si="43"/>
        <v>0</v>
      </c>
      <c r="J72" s="420">
        <f t="shared" si="43"/>
        <v>0</v>
      </c>
      <c r="K72" s="1032">
        <f t="shared" si="43"/>
        <v>0</v>
      </c>
      <c r="L72" s="1032">
        <f t="shared" si="43"/>
        <v>0</v>
      </c>
      <c r="M72" s="1060">
        <f>M70-SUM(M71:M71)</f>
        <v>0</v>
      </c>
      <c r="N72" s="420">
        <f>N70-SUM(N71:N71)</f>
        <v>0</v>
      </c>
      <c r="O72" s="1032">
        <f>O70-SUM(O71:O71)</f>
        <v>0</v>
      </c>
      <c r="P72" s="1032">
        <f>P70-SUM(P71:P71)</f>
        <v>0</v>
      </c>
      <c r="Q72" s="1060">
        <v>0</v>
      </c>
      <c r="R72" s="420">
        <v>0</v>
      </c>
      <c r="S72" s="1061" t="s">
        <v>112</v>
      </c>
      <c r="T72" s="1032">
        <v>0</v>
      </c>
      <c r="U72" s="1060">
        <v>0</v>
      </c>
      <c r="V72" s="420">
        <v>0</v>
      </c>
      <c r="W72" s="1061">
        <v>0</v>
      </c>
      <c r="X72" s="1032">
        <v>0</v>
      </c>
      <c r="Y72" s="1060">
        <v>0</v>
      </c>
      <c r="Z72" s="950"/>
      <c r="AA72" s="420">
        <v>0</v>
      </c>
      <c r="AB72" s="1061">
        <v>0</v>
      </c>
      <c r="AC72" s="1032"/>
      <c r="AD72" s="1060"/>
      <c r="AE72" s="420"/>
      <c r="AF72" s="1061"/>
      <c r="AG72" s="1032"/>
      <c r="AH72" s="1060"/>
      <c r="AJ72" s="505"/>
      <c r="AK72" s="1062">
        <f>AK70-SUM(AK71:AK71)</f>
        <v>0</v>
      </c>
      <c r="AL72" s="1062">
        <f>AL70-SUM(AL71:AL71)</f>
        <v>0</v>
      </c>
      <c r="AM72" s="1063">
        <f>AM70-SUM(AM71:AM71)</f>
        <v>0</v>
      </c>
      <c r="AN72" s="1063">
        <f t="shared" si="42"/>
        <v>0</v>
      </c>
      <c r="AO72" s="1063">
        <v>0</v>
      </c>
      <c r="AP72" s="1063">
        <v>0</v>
      </c>
      <c r="AQ72" s="1063"/>
      <c r="AR72" s="1063"/>
    </row>
    <row r="73" spans="1:44" s="272" customFormat="1" ht="12.75" customHeight="1" thickTop="1" x14ac:dyDescent="0.2">
      <c r="A73" s="891"/>
      <c r="B73" s="331"/>
      <c r="C73" s="354"/>
      <c r="D73" s="354"/>
      <c r="E73" s="319"/>
      <c r="F73" s="331"/>
      <c r="G73" s="354"/>
      <c r="H73" s="354"/>
      <c r="I73" s="319"/>
      <c r="J73" s="365"/>
      <c r="K73" s="319"/>
      <c r="L73" s="354"/>
      <c r="M73" s="450"/>
      <c r="N73" s="365"/>
      <c r="O73" s="319"/>
      <c r="P73" s="354"/>
      <c r="Q73" s="450"/>
      <c r="R73" s="365"/>
      <c r="S73" s="319"/>
      <c r="T73" s="354">
        <v>0</v>
      </c>
      <c r="U73" s="450"/>
      <c r="V73" s="365"/>
      <c r="W73" s="319"/>
      <c r="X73" s="354"/>
      <c r="Y73" s="450"/>
      <c r="Z73" s="949"/>
      <c r="AA73" s="966"/>
      <c r="AB73" s="967"/>
      <c r="AC73" s="354"/>
      <c r="AD73" s="450"/>
      <c r="AE73" s="966"/>
      <c r="AF73" s="967"/>
      <c r="AG73" s="354"/>
      <c r="AH73" s="450"/>
      <c r="AJ73" s="51"/>
      <c r="AK73" s="1064"/>
      <c r="AL73" s="502"/>
      <c r="AM73" s="342"/>
      <c r="AN73" s="342">
        <f t="shared" si="42"/>
        <v>0</v>
      </c>
      <c r="AO73" s="701"/>
      <c r="AP73" s="701"/>
      <c r="AQ73" s="701"/>
      <c r="AR73" s="701"/>
    </row>
    <row r="74" spans="1:44" s="272" customFormat="1" ht="12.75" customHeight="1" x14ac:dyDescent="0.2">
      <c r="A74" s="414" t="s">
        <v>370</v>
      </c>
      <c r="B74" s="322">
        <v>-348</v>
      </c>
      <c r="C74" s="345">
        <v>-363</v>
      </c>
      <c r="D74" s="345">
        <v>353</v>
      </c>
      <c r="E74" s="317">
        <v>-107</v>
      </c>
      <c r="F74" s="322">
        <v>188</v>
      </c>
      <c r="G74" s="345">
        <v>99</v>
      </c>
      <c r="H74" s="345">
        <v>-110</v>
      </c>
      <c r="I74" s="317">
        <v>-175</v>
      </c>
      <c r="J74" s="357">
        <v>-12</v>
      </c>
      <c r="K74" s="320">
        <v>-74</v>
      </c>
      <c r="L74" s="345">
        <v>131</v>
      </c>
      <c r="M74" s="441">
        <v>-98</v>
      </c>
      <c r="N74" s="357">
        <v>-1</v>
      </c>
      <c r="O74" s="320">
        <v>129</v>
      </c>
      <c r="P74" s="345">
        <v>172</v>
      </c>
      <c r="Q74" s="441">
        <v>115</v>
      </c>
      <c r="R74" s="357">
        <v>124</v>
      </c>
      <c r="S74" s="320">
        <v>178</v>
      </c>
      <c r="T74" s="345">
        <v>138</v>
      </c>
      <c r="U74" s="441">
        <v>167</v>
      </c>
      <c r="V74" s="357">
        <v>-90</v>
      </c>
      <c r="W74" s="320">
        <v>321</v>
      </c>
      <c r="X74" s="345">
        <v>379</v>
      </c>
      <c r="Y74" s="441">
        <v>989</v>
      </c>
      <c r="Z74" s="949"/>
      <c r="AA74" s="1048">
        <v>-387</v>
      </c>
      <c r="AB74" s="1049">
        <v>1</v>
      </c>
      <c r="AC74" s="345"/>
      <c r="AD74" s="441"/>
      <c r="AE74" s="1048"/>
      <c r="AF74" s="1049"/>
      <c r="AG74" s="345"/>
      <c r="AH74" s="441"/>
      <c r="AJ74" s="51"/>
      <c r="AK74" s="492">
        <f>+B74+C74+D74+E74</f>
        <v>-465</v>
      </c>
      <c r="AL74" s="492">
        <f>+F74+G74+H74+I74</f>
        <v>2</v>
      </c>
      <c r="AM74" s="333">
        <f>+J74+K74+L74+M74</f>
        <v>-53</v>
      </c>
      <c r="AN74" s="333">
        <f t="shared" si="42"/>
        <v>415</v>
      </c>
      <c r="AO74" s="700">
        <f>+AO44+AO57+AO66+AO70</f>
        <v>607</v>
      </c>
      <c r="AP74" s="700">
        <v>1599</v>
      </c>
      <c r="AQ74" s="700"/>
      <c r="AR74" s="700"/>
    </row>
    <row r="75" spans="1:44" s="272" customFormat="1" ht="12.75" customHeight="1" x14ac:dyDescent="0.2">
      <c r="A75" s="413" t="s">
        <v>14</v>
      </c>
      <c r="B75" s="323">
        <v>-83</v>
      </c>
      <c r="C75" s="346">
        <v>-81</v>
      </c>
      <c r="D75" s="346">
        <v>-69</v>
      </c>
      <c r="E75" s="309">
        <v>-69</v>
      </c>
      <c r="F75" s="323">
        <v>-73</v>
      </c>
      <c r="G75" s="346">
        <v>-72</v>
      </c>
      <c r="H75" s="346">
        <v>-83</v>
      </c>
      <c r="I75" s="309">
        <v>-73</v>
      </c>
      <c r="J75" s="358">
        <v>-69</v>
      </c>
      <c r="K75" s="398">
        <v>-73</v>
      </c>
      <c r="L75" s="346">
        <v>-65</v>
      </c>
      <c r="M75" s="442">
        <v>-66</v>
      </c>
      <c r="N75" s="358">
        <v>-67</v>
      </c>
      <c r="O75" s="398">
        <v>-66</v>
      </c>
      <c r="P75" s="346">
        <v>-66</v>
      </c>
      <c r="Q75" s="442">
        <v>-47</v>
      </c>
      <c r="R75" s="358">
        <v>-46</v>
      </c>
      <c r="S75" s="398">
        <v>-45</v>
      </c>
      <c r="T75" s="346">
        <v>-42</v>
      </c>
      <c r="U75" s="442">
        <v>-34</v>
      </c>
      <c r="V75" s="358">
        <v>-33</v>
      </c>
      <c r="W75" s="398">
        <v>-36</v>
      </c>
      <c r="X75" s="346">
        <v>-32</v>
      </c>
      <c r="Y75" s="442">
        <v>-300</v>
      </c>
      <c r="Z75" s="1107" t="s">
        <v>263</v>
      </c>
      <c r="AA75" s="906">
        <v>-861</v>
      </c>
      <c r="AB75" s="428">
        <v>-511</v>
      </c>
      <c r="AC75" s="346"/>
      <c r="AD75" s="442"/>
      <c r="AE75" s="906"/>
      <c r="AF75" s="428"/>
      <c r="AG75" s="346"/>
      <c r="AH75" s="442"/>
      <c r="AJ75" s="51"/>
      <c r="AK75" s="493">
        <f>+B75+C75+D75+E75</f>
        <v>-302</v>
      </c>
      <c r="AL75" s="493">
        <f>+F75+G75+H75+I75</f>
        <v>-301</v>
      </c>
      <c r="AM75" s="334">
        <f>+J75+K75+L75+M75</f>
        <v>-273</v>
      </c>
      <c r="AN75" s="334">
        <f t="shared" si="42"/>
        <v>-246</v>
      </c>
      <c r="AO75" s="701">
        <v>-167</v>
      </c>
      <c r="AP75" s="701">
        <v>-401</v>
      </c>
      <c r="AQ75" s="701"/>
      <c r="AR75" s="701"/>
    </row>
    <row r="76" spans="1:44" s="272" customFormat="1" ht="12.75" customHeight="1" x14ac:dyDescent="0.2">
      <c r="A76" s="413" t="s">
        <v>15</v>
      </c>
      <c r="B76" s="323">
        <v>-14</v>
      </c>
      <c r="C76" s="346">
        <v>10</v>
      </c>
      <c r="D76" s="346">
        <v>-1</v>
      </c>
      <c r="E76" s="309">
        <v>-24</v>
      </c>
      <c r="F76" s="323">
        <v>-9</v>
      </c>
      <c r="G76" s="346">
        <v>-6</v>
      </c>
      <c r="H76" s="346">
        <v>-7</v>
      </c>
      <c r="I76" s="309">
        <v>-59</v>
      </c>
      <c r="J76" s="358">
        <v>-8</v>
      </c>
      <c r="K76" s="398">
        <v>-1</v>
      </c>
      <c r="L76" s="346">
        <v>-4</v>
      </c>
      <c r="M76" s="442">
        <v>-98</v>
      </c>
      <c r="N76" s="358">
        <v>-4</v>
      </c>
      <c r="O76" s="398">
        <v>10</v>
      </c>
      <c r="P76" s="346">
        <v>-23</v>
      </c>
      <c r="Q76" s="442">
        <v>-23</v>
      </c>
      <c r="R76" s="358">
        <v>-33</v>
      </c>
      <c r="S76" s="398">
        <v>-6</v>
      </c>
      <c r="T76" s="346">
        <v>-6</v>
      </c>
      <c r="U76" s="442">
        <v>-12</v>
      </c>
      <c r="V76" s="358">
        <v>-12</v>
      </c>
      <c r="W76" s="398">
        <v>-9</v>
      </c>
      <c r="X76" s="346">
        <v>-4</v>
      </c>
      <c r="Y76" s="442">
        <v>-239</v>
      </c>
      <c r="Z76" s="1107" t="s">
        <v>264</v>
      </c>
      <c r="AA76" s="906">
        <v>-20</v>
      </c>
      <c r="AB76" s="428">
        <v>-40</v>
      </c>
      <c r="AC76" s="346"/>
      <c r="AD76" s="442"/>
      <c r="AE76" s="906"/>
      <c r="AF76" s="428"/>
      <c r="AG76" s="346"/>
      <c r="AH76" s="442"/>
      <c r="AJ76" s="51"/>
      <c r="AK76" s="493">
        <f>+B76+C76+D76+E76</f>
        <v>-29</v>
      </c>
      <c r="AL76" s="493">
        <f>+F76+G76+H76+I76</f>
        <v>-81</v>
      </c>
      <c r="AM76" s="334">
        <f>+J76+K76+L76+M76</f>
        <v>-111</v>
      </c>
      <c r="AN76" s="334">
        <f t="shared" si="42"/>
        <v>-40</v>
      </c>
      <c r="AO76" s="701">
        <v>-57</v>
      </c>
      <c r="AP76" s="701">
        <v>-264</v>
      </c>
      <c r="AQ76" s="701"/>
      <c r="AR76" s="701"/>
    </row>
    <row r="77" spans="1:44" s="272" customFormat="1" ht="12.75" customHeight="1" x14ac:dyDescent="0.2">
      <c r="A77" s="413" t="s">
        <v>216</v>
      </c>
      <c r="B77" s="323">
        <v>-7</v>
      </c>
      <c r="C77" s="346">
        <v>-7</v>
      </c>
      <c r="D77" s="346">
        <v>-7</v>
      </c>
      <c r="E77" s="309">
        <v>9</v>
      </c>
      <c r="F77" s="323">
        <v>-13</v>
      </c>
      <c r="G77" s="346">
        <v>-6</v>
      </c>
      <c r="H77" s="346">
        <v>-3</v>
      </c>
      <c r="I77" s="309">
        <v>-9</v>
      </c>
      <c r="J77" s="358">
        <v>-9</v>
      </c>
      <c r="K77" s="398">
        <v>-15</v>
      </c>
      <c r="L77" s="346">
        <v>-12</v>
      </c>
      <c r="M77" s="442">
        <v>-16</v>
      </c>
      <c r="N77" s="358">
        <v>-17</v>
      </c>
      <c r="O77" s="398">
        <v>-20</v>
      </c>
      <c r="P77" s="346">
        <v>-20</v>
      </c>
      <c r="Q77" s="442">
        <v>-31</v>
      </c>
      <c r="R77" s="358">
        <v>-28</v>
      </c>
      <c r="S77" s="398">
        <v>-37</v>
      </c>
      <c r="T77" s="346">
        <v>-34</v>
      </c>
      <c r="U77" s="442">
        <v>-34</v>
      </c>
      <c r="V77" s="358">
        <v>-35</v>
      </c>
      <c r="W77" s="398">
        <v>-36</v>
      </c>
      <c r="X77" s="346">
        <v>-34</v>
      </c>
      <c r="Y77" s="442">
        <v>-111</v>
      </c>
      <c r="Z77" s="1107" t="s">
        <v>264</v>
      </c>
      <c r="AA77" s="906">
        <v>-99</v>
      </c>
      <c r="AB77" s="428">
        <v>-80</v>
      </c>
      <c r="AC77" s="346"/>
      <c r="AD77" s="442"/>
      <c r="AE77" s="906"/>
      <c r="AF77" s="428"/>
      <c r="AG77" s="346"/>
      <c r="AH77" s="442"/>
      <c r="AJ77" s="51"/>
      <c r="AK77" s="493">
        <f>+B77+C77+D77+E77</f>
        <v>-12</v>
      </c>
      <c r="AL77" s="493">
        <f>+F77+G77+H77+I77</f>
        <v>-31</v>
      </c>
      <c r="AM77" s="334">
        <f>+J77+K77+L77+M77</f>
        <v>-52</v>
      </c>
      <c r="AN77" s="334">
        <f t="shared" si="42"/>
        <v>-88</v>
      </c>
      <c r="AO77" s="701">
        <v>-133</v>
      </c>
      <c r="AP77" s="701">
        <v>-216</v>
      </c>
      <c r="AQ77" s="701"/>
      <c r="AR77" s="701"/>
    </row>
    <row r="78" spans="1:44" s="272" customFormat="1" ht="12.75" customHeight="1" x14ac:dyDescent="0.2">
      <c r="A78" s="413" t="s">
        <v>260</v>
      </c>
      <c r="B78" s="323">
        <v>0</v>
      </c>
      <c r="C78" s="346">
        <v>0</v>
      </c>
      <c r="D78" s="346">
        <v>0</v>
      </c>
      <c r="E78" s="309">
        <v>0</v>
      </c>
      <c r="F78" s="323">
        <v>0</v>
      </c>
      <c r="G78" s="346">
        <v>0</v>
      </c>
      <c r="H78" s="346">
        <v>0</v>
      </c>
      <c r="I78" s="309">
        <v>0</v>
      </c>
      <c r="J78" s="358">
        <v>0</v>
      </c>
      <c r="K78" s="398">
        <v>0</v>
      </c>
      <c r="L78" s="346">
        <v>0</v>
      </c>
      <c r="M78" s="442">
        <v>0</v>
      </c>
      <c r="N78" s="358">
        <v>0</v>
      </c>
      <c r="O78" s="398">
        <v>0</v>
      </c>
      <c r="P78" s="346">
        <v>0</v>
      </c>
      <c r="Q78" s="442">
        <v>0</v>
      </c>
      <c r="R78" s="358">
        <v>0</v>
      </c>
      <c r="S78" s="398">
        <v>0</v>
      </c>
      <c r="T78" s="346">
        <v>0</v>
      </c>
      <c r="U78" s="442">
        <v>0</v>
      </c>
      <c r="V78" s="358">
        <v>-8</v>
      </c>
      <c r="W78" s="398">
        <v>-4</v>
      </c>
      <c r="X78" s="346">
        <v>-3</v>
      </c>
      <c r="Y78" s="442">
        <v>-27</v>
      </c>
      <c r="Z78" s="1109"/>
      <c r="AA78" s="906">
        <v>-5</v>
      </c>
      <c r="AB78" s="428">
        <v>-11</v>
      </c>
      <c r="AC78" s="346"/>
      <c r="AD78" s="442"/>
      <c r="AE78" s="906"/>
      <c r="AF78" s="428"/>
      <c r="AG78" s="346"/>
      <c r="AH78" s="442"/>
      <c r="AJ78" s="51"/>
      <c r="AK78" s="493">
        <v>0</v>
      </c>
      <c r="AL78" s="493">
        <v>0</v>
      </c>
      <c r="AM78" s="334">
        <v>0</v>
      </c>
      <c r="AN78" s="334">
        <v>0</v>
      </c>
      <c r="AO78" s="701">
        <v>0</v>
      </c>
      <c r="AP78" s="701">
        <v>-42</v>
      </c>
      <c r="AQ78" s="701"/>
      <c r="AR78" s="701"/>
    </row>
    <row r="79" spans="1:44" s="272" customFormat="1" ht="12.75" customHeight="1" x14ac:dyDescent="0.2">
      <c r="A79" s="413" t="s">
        <v>152</v>
      </c>
      <c r="B79" s="323">
        <v>-45</v>
      </c>
      <c r="C79" s="346">
        <v>-18</v>
      </c>
      <c r="D79" s="346">
        <v>-9</v>
      </c>
      <c r="E79" s="309">
        <v>-18</v>
      </c>
      <c r="F79" s="323">
        <v>-26</v>
      </c>
      <c r="G79" s="346">
        <v>-16</v>
      </c>
      <c r="H79" s="346">
        <v>-12</v>
      </c>
      <c r="I79" s="309">
        <v>-9</v>
      </c>
      <c r="J79" s="358">
        <v>-9</v>
      </c>
      <c r="K79" s="398">
        <v>-16</v>
      </c>
      <c r="L79" s="346">
        <v>5</v>
      </c>
      <c r="M79" s="442">
        <v>-12</v>
      </c>
      <c r="N79" s="358">
        <v>-6</v>
      </c>
      <c r="O79" s="398">
        <v>-10</v>
      </c>
      <c r="P79" s="346">
        <v>-8</v>
      </c>
      <c r="Q79" s="442">
        <v>-25</v>
      </c>
      <c r="R79" s="358">
        <v>-11</v>
      </c>
      <c r="S79" s="398">
        <v>3</v>
      </c>
      <c r="T79" s="346">
        <v>-1</v>
      </c>
      <c r="U79" s="442">
        <v>1</v>
      </c>
      <c r="V79" s="358">
        <v>-2</v>
      </c>
      <c r="W79" s="398">
        <v>-1</v>
      </c>
      <c r="X79" s="346">
        <v>-1</v>
      </c>
      <c r="Y79" s="442">
        <v>1257</v>
      </c>
      <c r="Z79" s="1107" t="s">
        <v>265</v>
      </c>
      <c r="AA79" s="906">
        <v>-2</v>
      </c>
      <c r="AB79" s="428">
        <v>13</v>
      </c>
      <c r="AC79" s="346"/>
      <c r="AD79" s="442"/>
      <c r="AE79" s="906"/>
      <c r="AF79" s="428"/>
      <c r="AG79" s="346"/>
      <c r="AH79" s="442"/>
      <c r="AJ79" s="51"/>
      <c r="AK79" s="493">
        <f>+B79+C79+D79+E79</f>
        <v>-90</v>
      </c>
      <c r="AL79" s="493">
        <f>+F79+G79+H79+I79</f>
        <v>-63</v>
      </c>
      <c r="AM79" s="334">
        <f>+J79+K79+L79+M79</f>
        <v>-32</v>
      </c>
      <c r="AN79" s="334">
        <f>+N79+O79+P79+Q79</f>
        <v>-49</v>
      </c>
      <c r="AO79" s="701">
        <v>-8</v>
      </c>
      <c r="AP79" s="701">
        <v>1253</v>
      </c>
      <c r="AQ79" s="701"/>
      <c r="AR79" s="701"/>
    </row>
    <row r="80" spans="1:44" s="272" customFormat="1" ht="12.75" customHeight="1" x14ac:dyDescent="0.2">
      <c r="A80" s="413" t="s">
        <v>153</v>
      </c>
      <c r="B80" s="323">
        <v>-250</v>
      </c>
      <c r="C80" s="346">
        <v>-360</v>
      </c>
      <c r="D80" s="346">
        <v>331</v>
      </c>
      <c r="E80" s="309">
        <v>-122</v>
      </c>
      <c r="F80" s="323">
        <v>172</v>
      </c>
      <c r="G80" s="346">
        <v>52</v>
      </c>
      <c r="H80" s="346">
        <v>-145</v>
      </c>
      <c r="I80" s="309">
        <v>-102</v>
      </c>
      <c r="J80" s="358">
        <v>13</v>
      </c>
      <c r="K80" s="398">
        <v>-109</v>
      </c>
      <c r="L80" s="346">
        <v>37</v>
      </c>
      <c r="M80" s="442">
        <v>-66</v>
      </c>
      <c r="N80" s="358">
        <v>-106</v>
      </c>
      <c r="O80" s="398">
        <v>15</v>
      </c>
      <c r="P80" s="346">
        <v>53</v>
      </c>
      <c r="Q80" s="442">
        <v>-31</v>
      </c>
      <c r="R80" s="358">
        <v>-21</v>
      </c>
      <c r="S80" s="398">
        <v>-29</v>
      </c>
      <c r="T80" s="346">
        <v>-130</v>
      </c>
      <c r="U80" s="709">
        <v>-99</v>
      </c>
      <c r="V80" s="358">
        <v>-345</v>
      </c>
      <c r="W80" s="398">
        <v>35</v>
      </c>
      <c r="X80" s="346">
        <v>55</v>
      </c>
      <c r="Y80" s="709">
        <v>51</v>
      </c>
      <c r="Z80" s="949"/>
      <c r="AA80" s="906">
        <v>188</v>
      </c>
      <c r="AB80" s="428">
        <v>130</v>
      </c>
      <c r="AC80" s="346"/>
      <c r="AD80" s="709"/>
      <c r="AE80" s="906"/>
      <c r="AF80" s="428"/>
      <c r="AG80" s="346"/>
      <c r="AH80" s="709"/>
      <c r="AJ80" s="51"/>
      <c r="AK80" s="493">
        <f>+B80+C80+D80+E80</f>
        <v>-401</v>
      </c>
      <c r="AL80" s="493">
        <f>+F80+G80+H80+I80</f>
        <v>-23</v>
      </c>
      <c r="AM80" s="334">
        <f>+J80+K80+L80+M80</f>
        <v>-125</v>
      </c>
      <c r="AN80" s="334">
        <f>+N80+O80+P80+Q80</f>
        <v>-69</v>
      </c>
      <c r="AO80" s="703">
        <v>-279</v>
      </c>
      <c r="AP80" s="703">
        <v>-204</v>
      </c>
      <c r="AQ80" s="703"/>
      <c r="AR80" s="703"/>
    </row>
    <row r="81" spans="1:44" s="272" customFormat="1" ht="26.25" customHeight="1" thickBot="1" x14ac:dyDescent="0.25">
      <c r="A81" s="414" t="s">
        <v>371</v>
      </c>
      <c r="B81" s="324">
        <f>B74-SUM(B75:B80)</f>
        <v>51</v>
      </c>
      <c r="C81" s="347">
        <f>C74-SUM(C75:C80)</f>
        <v>93</v>
      </c>
      <c r="D81" s="347">
        <f>D74-SUM(D75:D80)</f>
        <v>108</v>
      </c>
      <c r="E81" s="318">
        <f>E74-SUM(E75:E80)</f>
        <v>117</v>
      </c>
      <c r="F81" s="324">
        <f>F74-SUM(F75:F80)</f>
        <v>137</v>
      </c>
      <c r="G81" s="347">
        <f t="shared" ref="G81:P81" si="44">G74-SUM(G75:G80)</f>
        <v>147</v>
      </c>
      <c r="H81" s="347">
        <f t="shared" si="44"/>
        <v>140</v>
      </c>
      <c r="I81" s="318">
        <f t="shared" si="44"/>
        <v>77</v>
      </c>
      <c r="J81" s="359">
        <f t="shared" si="44"/>
        <v>70</v>
      </c>
      <c r="K81" s="347">
        <f t="shared" si="44"/>
        <v>140</v>
      </c>
      <c r="L81" s="347">
        <f t="shared" si="44"/>
        <v>170</v>
      </c>
      <c r="M81" s="443">
        <f t="shared" si="44"/>
        <v>160</v>
      </c>
      <c r="N81" s="359">
        <f t="shared" si="44"/>
        <v>199</v>
      </c>
      <c r="O81" s="347">
        <f t="shared" si="44"/>
        <v>200</v>
      </c>
      <c r="P81" s="347">
        <f t="shared" si="44"/>
        <v>236</v>
      </c>
      <c r="Q81" s="443">
        <v>272</v>
      </c>
      <c r="R81" s="359">
        <v>263</v>
      </c>
      <c r="S81" s="692">
        <v>292</v>
      </c>
      <c r="T81" s="347">
        <v>351</v>
      </c>
      <c r="U81" s="443">
        <v>345</v>
      </c>
      <c r="V81" s="359">
        <v>345</v>
      </c>
      <c r="W81" s="692">
        <v>372</v>
      </c>
      <c r="X81" s="347">
        <v>398</v>
      </c>
      <c r="Y81" s="443">
        <v>358</v>
      </c>
      <c r="Z81" s="949"/>
      <c r="AA81" s="420">
        <v>412</v>
      </c>
      <c r="AB81" s="965">
        <v>500</v>
      </c>
      <c r="AC81" s="347"/>
      <c r="AD81" s="443"/>
      <c r="AE81" s="420"/>
      <c r="AF81" s="965"/>
      <c r="AG81" s="347"/>
      <c r="AH81" s="443"/>
      <c r="AJ81" s="51"/>
      <c r="AK81" s="494">
        <f>+B81+C81+D81+E81</f>
        <v>369</v>
      </c>
      <c r="AL81" s="494">
        <f>+F81+G81+H81+I81</f>
        <v>501</v>
      </c>
      <c r="AM81" s="335">
        <f>+J81+K81+L81+M81</f>
        <v>540</v>
      </c>
      <c r="AN81" s="335">
        <f>+N81+O81+P81+Q81</f>
        <v>907</v>
      </c>
      <c r="AO81" s="706">
        <v>1251</v>
      </c>
      <c r="AP81" s="706">
        <v>1473</v>
      </c>
      <c r="AQ81" s="706"/>
      <c r="AR81" s="706"/>
    </row>
    <row r="82" spans="1:44" s="272" customFormat="1" ht="12.75" customHeight="1" thickTop="1" x14ac:dyDescent="0.2">
      <c r="A82" s="414"/>
      <c r="B82" s="322"/>
      <c r="C82" s="345"/>
      <c r="D82" s="345"/>
      <c r="E82" s="320"/>
      <c r="F82" s="322"/>
      <c r="G82" s="345"/>
      <c r="H82" s="345"/>
      <c r="I82" s="320"/>
      <c r="J82" s="357"/>
      <c r="K82" s="320"/>
      <c r="L82" s="345"/>
      <c r="M82" s="441"/>
      <c r="N82" s="357"/>
      <c r="O82" s="320"/>
      <c r="P82" s="345"/>
      <c r="Q82" s="441"/>
      <c r="R82" s="357"/>
      <c r="S82" s="320"/>
      <c r="T82" s="345"/>
      <c r="U82" s="441"/>
      <c r="V82" s="357"/>
      <c r="W82" s="320"/>
      <c r="X82" s="345"/>
      <c r="Y82" s="441"/>
      <c r="Z82" s="949"/>
      <c r="AA82" s="1048"/>
      <c r="AB82" s="1049"/>
      <c r="AC82" s="345"/>
      <c r="AD82" s="441"/>
      <c r="AE82" s="1048"/>
      <c r="AF82" s="1049"/>
      <c r="AG82" s="345"/>
      <c r="AH82" s="441"/>
      <c r="AJ82" s="51"/>
      <c r="AK82" s="492"/>
      <c r="AL82" s="492"/>
      <c r="AM82" s="333"/>
      <c r="AN82" s="333"/>
      <c r="AO82" s="701"/>
      <c r="AP82" s="701"/>
      <c r="AQ82" s="701"/>
      <c r="AR82" s="701"/>
    </row>
    <row r="83" spans="1:44" s="272" customFormat="1" ht="24" customHeight="1" x14ac:dyDescent="0.2">
      <c r="A83" s="414" t="s">
        <v>372</v>
      </c>
      <c r="B83" s="322">
        <v>12</v>
      </c>
      <c r="C83" s="345">
        <v>13</v>
      </c>
      <c r="D83" s="345">
        <v>23</v>
      </c>
      <c r="E83" s="317">
        <v>11</v>
      </c>
      <c r="F83" s="322">
        <v>13</v>
      </c>
      <c r="G83" s="345">
        <v>-2</v>
      </c>
      <c r="H83" s="345">
        <v>421</v>
      </c>
      <c r="I83" s="317">
        <v>2</v>
      </c>
      <c r="J83" s="357">
        <v>1</v>
      </c>
      <c r="K83" s="320">
        <v>0</v>
      </c>
      <c r="L83" s="345">
        <v>0</v>
      </c>
      <c r="M83" s="1065">
        <v>0</v>
      </c>
      <c r="N83" s="357">
        <v>0</v>
      </c>
      <c r="O83" s="320">
        <v>0</v>
      </c>
      <c r="P83" s="345">
        <v>0</v>
      </c>
      <c r="Q83" s="1065">
        <v>0</v>
      </c>
      <c r="R83" s="357">
        <v>0</v>
      </c>
      <c r="S83" s="1066" t="s">
        <v>112</v>
      </c>
      <c r="T83" s="345">
        <v>0</v>
      </c>
      <c r="U83" s="441">
        <v>0</v>
      </c>
      <c r="V83" s="357">
        <v>0</v>
      </c>
      <c r="W83" s="1066">
        <v>0</v>
      </c>
      <c r="X83" s="345">
        <v>0</v>
      </c>
      <c r="Y83" s="333">
        <v>0</v>
      </c>
      <c r="Z83" s="949"/>
      <c r="AA83" s="357">
        <v>0</v>
      </c>
      <c r="AB83" s="1066">
        <v>0</v>
      </c>
      <c r="AC83" s="345"/>
      <c r="AD83" s="333"/>
      <c r="AE83" s="357"/>
      <c r="AF83" s="1066"/>
      <c r="AG83" s="345"/>
      <c r="AH83" s="333"/>
      <c r="AJ83" s="51"/>
      <c r="AK83" s="492">
        <f>+B83+C83+D83+E83</f>
        <v>59</v>
      </c>
      <c r="AL83" s="492">
        <f>+F83+G83+H83+I83</f>
        <v>434</v>
      </c>
      <c r="AM83" s="333">
        <f>+J83+K83+L83+M83</f>
        <v>1</v>
      </c>
      <c r="AN83" s="333">
        <f>+N83+O83+P83+Q83</f>
        <v>0</v>
      </c>
      <c r="AO83" s="333">
        <v>0</v>
      </c>
      <c r="AP83" s="333">
        <v>0</v>
      </c>
      <c r="AQ83" s="333"/>
      <c r="AR83" s="333"/>
    </row>
    <row r="84" spans="1:44" s="272" customFormat="1" ht="12.75" customHeight="1" x14ac:dyDescent="0.2">
      <c r="A84" s="413" t="s">
        <v>153</v>
      </c>
      <c r="B84" s="323">
        <v>12</v>
      </c>
      <c r="C84" s="346">
        <v>13</v>
      </c>
      <c r="D84" s="346">
        <v>23</v>
      </c>
      <c r="E84" s="309">
        <v>11</v>
      </c>
      <c r="F84" s="323">
        <v>13</v>
      </c>
      <c r="G84" s="346">
        <v>-2</v>
      </c>
      <c r="H84" s="346">
        <v>421</v>
      </c>
      <c r="I84" s="309">
        <v>2</v>
      </c>
      <c r="J84" s="358">
        <v>1</v>
      </c>
      <c r="K84" s="398">
        <v>0</v>
      </c>
      <c r="L84" s="346">
        <v>0</v>
      </c>
      <c r="M84" s="468">
        <v>0</v>
      </c>
      <c r="N84" s="358">
        <v>0</v>
      </c>
      <c r="O84" s="398">
        <v>0</v>
      </c>
      <c r="P84" s="346">
        <v>0</v>
      </c>
      <c r="Q84" s="468">
        <v>0</v>
      </c>
      <c r="R84" s="358">
        <v>0</v>
      </c>
      <c r="S84" s="429" t="s">
        <v>112</v>
      </c>
      <c r="T84" s="346">
        <v>0</v>
      </c>
      <c r="U84" s="442">
        <v>0</v>
      </c>
      <c r="V84" s="358">
        <v>0</v>
      </c>
      <c r="W84" s="429">
        <v>0</v>
      </c>
      <c r="X84" s="346">
        <v>0</v>
      </c>
      <c r="Y84" s="334">
        <v>0</v>
      </c>
      <c r="Z84" s="949"/>
      <c r="AA84" s="358">
        <v>0</v>
      </c>
      <c r="AB84" s="429">
        <v>0</v>
      </c>
      <c r="AC84" s="346"/>
      <c r="AD84" s="334"/>
      <c r="AE84" s="358"/>
      <c r="AF84" s="429"/>
      <c r="AG84" s="346"/>
      <c r="AH84" s="334"/>
      <c r="AJ84" s="51"/>
      <c r="AK84" s="493">
        <f>+B84+C84+D84+E84</f>
        <v>59</v>
      </c>
      <c r="AL84" s="493">
        <f>+F84+G84+H84+I84</f>
        <v>434</v>
      </c>
      <c r="AM84" s="334">
        <f>+J84+K84+L84+M84</f>
        <v>1</v>
      </c>
      <c r="AN84" s="334">
        <f>+N84+O84+P84+Q84</f>
        <v>0</v>
      </c>
      <c r="AO84" s="334">
        <v>0</v>
      </c>
      <c r="AP84" s="334">
        <v>0</v>
      </c>
      <c r="AQ84" s="334"/>
      <c r="AR84" s="334"/>
    </row>
    <row r="85" spans="1:44" s="272" customFormat="1" ht="26.25" customHeight="1" thickBot="1" x14ac:dyDescent="0.25">
      <c r="A85" s="414" t="s">
        <v>373</v>
      </c>
      <c r="B85" s="324">
        <f>B83-SUM(B84:B84)</f>
        <v>0</v>
      </c>
      <c r="C85" s="347">
        <f>C83-SUM(C84:C84)</f>
        <v>0</v>
      </c>
      <c r="D85" s="347">
        <f>D83-SUM(D84:D84)</f>
        <v>0</v>
      </c>
      <c r="E85" s="318">
        <f>E83-SUM(E84:E84)</f>
        <v>0</v>
      </c>
      <c r="F85" s="324">
        <f>F83-SUM(F84:F84)</f>
        <v>0</v>
      </c>
      <c r="G85" s="347">
        <f t="shared" ref="G85:M85" si="45">G83-SUM(G84:G84)</f>
        <v>0</v>
      </c>
      <c r="H85" s="347">
        <f t="shared" si="45"/>
        <v>0</v>
      </c>
      <c r="I85" s="318">
        <f t="shared" si="45"/>
        <v>0</v>
      </c>
      <c r="J85" s="359">
        <f t="shared" si="45"/>
        <v>0</v>
      </c>
      <c r="K85" s="347">
        <f t="shared" si="45"/>
        <v>0</v>
      </c>
      <c r="L85" s="347">
        <f t="shared" si="45"/>
        <v>0</v>
      </c>
      <c r="M85" s="1067">
        <f t="shared" si="45"/>
        <v>0</v>
      </c>
      <c r="N85" s="359">
        <f>N83-SUM(N84:N84)</f>
        <v>0</v>
      </c>
      <c r="O85" s="347">
        <f>O83-SUM(O84:O84)</f>
        <v>0</v>
      </c>
      <c r="P85" s="347">
        <f>P83-SUM(P84:P84)</f>
        <v>0</v>
      </c>
      <c r="Q85" s="1067" t="s">
        <v>112</v>
      </c>
      <c r="R85" s="359">
        <v>0</v>
      </c>
      <c r="S85" s="1068" t="s">
        <v>112</v>
      </c>
      <c r="T85" s="347">
        <v>0</v>
      </c>
      <c r="U85" s="443">
        <v>0</v>
      </c>
      <c r="V85" s="359">
        <v>0</v>
      </c>
      <c r="W85" s="1068">
        <v>0</v>
      </c>
      <c r="X85" s="347">
        <v>0</v>
      </c>
      <c r="Y85" s="335">
        <v>0</v>
      </c>
      <c r="Z85" s="949"/>
      <c r="AA85" s="359">
        <v>0</v>
      </c>
      <c r="AB85" s="1068">
        <v>0</v>
      </c>
      <c r="AC85" s="347"/>
      <c r="AD85" s="335"/>
      <c r="AE85" s="359"/>
      <c r="AF85" s="1068"/>
      <c r="AG85" s="347"/>
      <c r="AH85" s="335"/>
      <c r="AJ85" s="51"/>
      <c r="AK85" s="494">
        <f>+B85+C85+D85+E85</f>
        <v>0</v>
      </c>
      <c r="AL85" s="494">
        <f>+F85+G85+H85+I85</f>
        <v>0</v>
      </c>
      <c r="AM85" s="1069">
        <f>+J85+K85+L85+M85</f>
        <v>0</v>
      </c>
      <c r="AN85" s="494">
        <f>+H85+I85+J85+K85</f>
        <v>0</v>
      </c>
      <c r="AO85" s="494">
        <v>0</v>
      </c>
      <c r="AP85" s="494">
        <v>0</v>
      </c>
      <c r="AQ85" s="494"/>
      <c r="AR85" s="494"/>
    </row>
    <row r="86" spans="1:44" s="272" customFormat="1" ht="12.75" customHeight="1" thickTop="1" x14ac:dyDescent="0.2">
      <c r="A86" s="414"/>
      <c r="B86" s="322"/>
      <c r="C86" s="345"/>
      <c r="D86" s="345"/>
      <c r="E86" s="320"/>
      <c r="F86" s="322"/>
      <c r="G86" s="345"/>
      <c r="H86" s="345"/>
      <c r="I86" s="320"/>
      <c r="J86" s="357"/>
      <c r="K86" s="320"/>
      <c r="L86" s="345"/>
      <c r="M86" s="441"/>
      <c r="N86" s="357"/>
      <c r="O86" s="320"/>
      <c r="P86" s="345"/>
      <c r="Q86" s="441"/>
      <c r="R86" s="357"/>
      <c r="S86" s="320"/>
      <c r="T86" s="345"/>
      <c r="U86" s="441"/>
      <c r="V86" s="357"/>
      <c r="W86" s="320"/>
      <c r="X86" s="345"/>
      <c r="Y86" s="441"/>
      <c r="Z86" s="949"/>
      <c r="AA86" s="357"/>
      <c r="AB86" s="320"/>
      <c r="AC86" s="345"/>
      <c r="AD86" s="441"/>
      <c r="AE86" s="357"/>
      <c r="AF86" s="320"/>
      <c r="AG86" s="345"/>
      <c r="AH86" s="441"/>
      <c r="AJ86" s="51"/>
      <c r="AK86" s="492"/>
      <c r="AL86" s="492"/>
      <c r="AM86" s="333"/>
      <c r="AN86" s="333"/>
      <c r="AO86" s="701"/>
      <c r="AP86" s="701"/>
      <c r="AQ86" s="701"/>
      <c r="AR86" s="701"/>
    </row>
    <row r="87" spans="1:44" s="272" customFormat="1" ht="24" customHeight="1" x14ac:dyDescent="0.2">
      <c r="A87" s="414" t="s">
        <v>374</v>
      </c>
      <c r="B87" s="322">
        <v>-345</v>
      </c>
      <c r="C87" s="345">
        <v>-362</v>
      </c>
      <c r="D87" s="345">
        <v>369</v>
      </c>
      <c r="E87" s="317">
        <v>-118</v>
      </c>
      <c r="F87" s="322">
        <v>187</v>
      </c>
      <c r="G87" s="345">
        <v>84</v>
      </c>
      <c r="H87" s="345">
        <v>301</v>
      </c>
      <c r="I87" s="317">
        <v>-182</v>
      </c>
      <c r="J87" s="357">
        <v>-24</v>
      </c>
      <c r="K87" s="320">
        <v>-90</v>
      </c>
      <c r="L87" s="345">
        <v>115</v>
      </c>
      <c r="M87" s="441">
        <v>-116</v>
      </c>
      <c r="N87" s="357">
        <v>-14</v>
      </c>
      <c r="O87" s="320">
        <v>111</v>
      </c>
      <c r="P87" s="345">
        <v>155</v>
      </c>
      <c r="Q87" s="441">
        <v>96</v>
      </c>
      <c r="R87" s="357">
        <v>110</v>
      </c>
      <c r="S87" s="320">
        <v>159</v>
      </c>
      <c r="T87" s="345">
        <v>121</v>
      </c>
      <c r="U87" s="441">
        <v>149</v>
      </c>
      <c r="V87" s="357">
        <v>-107</v>
      </c>
      <c r="W87" s="320">
        <v>300</v>
      </c>
      <c r="X87" s="345">
        <v>361</v>
      </c>
      <c r="Y87" s="441">
        <v>972</v>
      </c>
      <c r="Z87" s="949"/>
      <c r="AA87" s="357">
        <v>-398</v>
      </c>
      <c r="AB87" s="1049">
        <v>-13</v>
      </c>
      <c r="AC87" s="345"/>
      <c r="AD87" s="441"/>
      <c r="AE87" s="357"/>
      <c r="AF87" s="1049"/>
      <c r="AG87" s="345"/>
      <c r="AH87" s="441"/>
      <c r="AJ87" s="51"/>
      <c r="AK87" s="492">
        <f>+B87+C87+D87+E87</f>
        <v>-456</v>
      </c>
      <c r="AL87" s="492">
        <f>+F87+G87+H87+I87</f>
        <v>390</v>
      </c>
      <c r="AM87" s="333">
        <f>+J87+K87+L87+M87</f>
        <v>-115</v>
      </c>
      <c r="AN87" s="333">
        <f>+N87+O87+P87+Q87</f>
        <v>348</v>
      </c>
      <c r="AO87" s="700">
        <v>539</v>
      </c>
      <c r="AP87" s="700">
        <v>1526</v>
      </c>
      <c r="AQ87" s="700"/>
      <c r="AR87" s="700"/>
    </row>
    <row r="88" spans="1:44" s="272" customFormat="1" ht="12.75" customHeight="1" x14ac:dyDescent="0.2">
      <c r="A88" s="413" t="s">
        <v>14</v>
      </c>
      <c r="B88" s="323">
        <v>-83</v>
      </c>
      <c r="C88" s="346">
        <v>-81</v>
      </c>
      <c r="D88" s="346">
        <v>-69</v>
      </c>
      <c r="E88" s="309">
        <v>-69</v>
      </c>
      <c r="F88" s="323">
        <v>-73</v>
      </c>
      <c r="G88" s="346">
        <v>-72</v>
      </c>
      <c r="H88" s="346">
        <v>-83</v>
      </c>
      <c r="I88" s="309">
        <v>-73</v>
      </c>
      <c r="J88" s="358">
        <v>-69</v>
      </c>
      <c r="K88" s="398">
        <v>-73</v>
      </c>
      <c r="L88" s="346">
        <v>-65</v>
      </c>
      <c r="M88" s="442">
        <v>-66</v>
      </c>
      <c r="N88" s="358">
        <v>-67</v>
      </c>
      <c r="O88" s="398">
        <v>-66</v>
      </c>
      <c r="P88" s="346">
        <v>-66</v>
      </c>
      <c r="Q88" s="442">
        <v>-47</v>
      </c>
      <c r="R88" s="358">
        <v>-46</v>
      </c>
      <c r="S88" s="398">
        <v>-45</v>
      </c>
      <c r="T88" s="346">
        <v>-42</v>
      </c>
      <c r="U88" s="442">
        <v>-34</v>
      </c>
      <c r="V88" s="358">
        <v>-33</v>
      </c>
      <c r="W88" s="398">
        <v>-36</v>
      </c>
      <c r="X88" s="346">
        <v>-32</v>
      </c>
      <c r="Y88" s="442">
        <v>-300</v>
      </c>
      <c r="Z88" s="1107" t="s">
        <v>263</v>
      </c>
      <c r="AA88" s="358">
        <v>-861</v>
      </c>
      <c r="AB88" s="428">
        <v>-511</v>
      </c>
      <c r="AC88" s="346"/>
      <c r="AD88" s="442"/>
      <c r="AE88" s="358"/>
      <c r="AF88" s="428"/>
      <c r="AG88" s="346"/>
      <c r="AH88" s="442"/>
      <c r="AJ88" s="51"/>
      <c r="AK88" s="493">
        <f>+B88+C88+D88+E88</f>
        <v>-302</v>
      </c>
      <c r="AL88" s="493">
        <f>+F88+G88+H88+I88</f>
        <v>-301</v>
      </c>
      <c r="AM88" s="334">
        <f>+J88+K88+L88+M88</f>
        <v>-273</v>
      </c>
      <c r="AN88" s="334">
        <f>+N88+O88+P88+Q88</f>
        <v>-246</v>
      </c>
      <c r="AO88" s="701">
        <v>-167</v>
      </c>
      <c r="AP88" s="701">
        <v>-401</v>
      </c>
      <c r="AQ88" s="701"/>
      <c r="AR88" s="701"/>
    </row>
    <row r="89" spans="1:44" s="272" customFormat="1" ht="12.75" customHeight="1" x14ac:dyDescent="0.2">
      <c r="A89" s="413" t="s">
        <v>15</v>
      </c>
      <c r="B89" s="323">
        <v>-14</v>
      </c>
      <c r="C89" s="346">
        <v>10</v>
      </c>
      <c r="D89" s="346">
        <v>-1</v>
      </c>
      <c r="E89" s="309">
        <v>-24</v>
      </c>
      <c r="F89" s="323">
        <v>-9</v>
      </c>
      <c r="G89" s="346">
        <v>-6</v>
      </c>
      <c r="H89" s="346">
        <v>-7</v>
      </c>
      <c r="I89" s="309">
        <v>-59</v>
      </c>
      <c r="J89" s="358">
        <v>-8</v>
      </c>
      <c r="K89" s="398">
        <v>-1</v>
      </c>
      <c r="L89" s="346">
        <v>-4</v>
      </c>
      <c r="M89" s="442">
        <v>-98</v>
      </c>
      <c r="N89" s="358">
        <v>-4</v>
      </c>
      <c r="O89" s="398">
        <v>10</v>
      </c>
      <c r="P89" s="346">
        <v>-23</v>
      </c>
      <c r="Q89" s="442">
        <v>-23</v>
      </c>
      <c r="R89" s="358">
        <v>-33</v>
      </c>
      <c r="S89" s="398">
        <v>-6</v>
      </c>
      <c r="T89" s="346">
        <v>-6</v>
      </c>
      <c r="U89" s="442">
        <v>-12</v>
      </c>
      <c r="V89" s="358">
        <v>-12</v>
      </c>
      <c r="W89" s="398">
        <v>-9</v>
      </c>
      <c r="X89" s="346">
        <v>-4</v>
      </c>
      <c r="Y89" s="442">
        <v>-239</v>
      </c>
      <c r="Z89" s="1107" t="s">
        <v>264</v>
      </c>
      <c r="AA89" s="358">
        <v>-20</v>
      </c>
      <c r="AB89" s="428">
        <v>-40</v>
      </c>
      <c r="AC89" s="346"/>
      <c r="AD89" s="442"/>
      <c r="AE89" s="358"/>
      <c r="AF89" s="428"/>
      <c r="AG89" s="346"/>
      <c r="AH89" s="442"/>
      <c r="AJ89" s="51"/>
      <c r="AK89" s="493">
        <f>+B89+C89+D89+E89</f>
        <v>-29</v>
      </c>
      <c r="AL89" s="493">
        <f>+F89+G89+H89+I89</f>
        <v>-81</v>
      </c>
      <c r="AM89" s="334">
        <f>+J89+K89+L89+M89</f>
        <v>-111</v>
      </c>
      <c r="AN89" s="334">
        <f>+N89+O89+P89+Q89</f>
        <v>-40</v>
      </c>
      <c r="AO89" s="701">
        <v>-57</v>
      </c>
      <c r="AP89" s="701">
        <v>-264</v>
      </c>
      <c r="AQ89" s="701"/>
      <c r="AR89" s="701"/>
    </row>
    <row r="90" spans="1:44" s="272" customFormat="1" ht="12.75" customHeight="1" x14ac:dyDescent="0.2">
      <c r="A90" s="413" t="s">
        <v>216</v>
      </c>
      <c r="B90" s="323">
        <v>-7</v>
      </c>
      <c r="C90" s="346">
        <v>-7</v>
      </c>
      <c r="D90" s="346">
        <v>-7</v>
      </c>
      <c r="E90" s="309">
        <v>9</v>
      </c>
      <c r="F90" s="323">
        <v>-13</v>
      </c>
      <c r="G90" s="346">
        <v>-6</v>
      </c>
      <c r="H90" s="346">
        <v>-3</v>
      </c>
      <c r="I90" s="309">
        <v>-9</v>
      </c>
      <c r="J90" s="358">
        <v>-9</v>
      </c>
      <c r="K90" s="398">
        <v>-15</v>
      </c>
      <c r="L90" s="346">
        <v>-12</v>
      </c>
      <c r="M90" s="442">
        <v>-16</v>
      </c>
      <c r="N90" s="358">
        <v>-17</v>
      </c>
      <c r="O90" s="398">
        <v>-20</v>
      </c>
      <c r="P90" s="346">
        <v>-20</v>
      </c>
      <c r="Q90" s="442">
        <v>-31</v>
      </c>
      <c r="R90" s="358">
        <v>-28</v>
      </c>
      <c r="S90" s="398">
        <v>-37</v>
      </c>
      <c r="T90" s="346">
        <v>-34</v>
      </c>
      <c r="U90" s="442">
        <v>-34</v>
      </c>
      <c r="V90" s="358">
        <v>-35</v>
      </c>
      <c r="W90" s="398">
        <v>-36</v>
      </c>
      <c r="X90" s="346">
        <v>-34</v>
      </c>
      <c r="Y90" s="442">
        <v>-111</v>
      </c>
      <c r="Z90" s="1107" t="s">
        <v>264</v>
      </c>
      <c r="AA90" s="358">
        <v>-99</v>
      </c>
      <c r="AB90" s="428">
        <v>-80</v>
      </c>
      <c r="AC90" s="346"/>
      <c r="AD90" s="442"/>
      <c r="AE90" s="358"/>
      <c r="AF90" s="428"/>
      <c r="AG90" s="346"/>
      <c r="AH90" s="442"/>
      <c r="AJ90" s="51"/>
      <c r="AK90" s="493">
        <f>+B90+C90+D90+E90</f>
        <v>-12</v>
      </c>
      <c r="AL90" s="493">
        <f>+F90+G90+H90+I90</f>
        <v>-31</v>
      </c>
      <c r="AM90" s="334">
        <f>+J90+K90+L90+M90</f>
        <v>-52</v>
      </c>
      <c r="AN90" s="334">
        <f>+N90+O90+P90+Q90</f>
        <v>-88</v>
      </c>
      <c r="AO90" s="701">
        <v>-133</v>
      </c>
      <c r="AP90" s="701">
        <v>-216</v>
      </c>
      <c r="AQ90" s="701"/>
      <c r="AR90" s="701"/>
    </row>
    <row r="91" spans="1:44" s="272" customFormat="1" ht="12.75" customHeight="1" x14ac:dyDescent="0.2">
      <c r="A91" s="413" t="s">
        <v>260</v>
      </c>
      <c r="B91" s="323">
        <v>0</v>
      </c>
      <c r="C91" s="346">
        <v>0</v>
      </c>
      <c r="D91" s="346">
        <v>0</v>
      </c>
      <c r="E91" s="309">
        <v>0</v>
      </c>
      <c r="F91" s="323">
        <v>0</v>
      </c>
      <c r="G91" s="346">
        <v>0</v>
      </c>
      <c r="H91" s="346">
        <v>0</v>
      </c>
      <c r="I91" s="309">
        <v>0</v>
      </c>
      <c r="J91" s="358">
        <v>0</v>
      </c>
      <c r="K91" s="398">
        <v>0</v>
      </c>
      <c r="L91" s="346">
        <v>0</v>
      </c>
      <c r="M91" s="442">
        <v>0</v>
      </c>
      <c r="N91" s="358">
        <v>0</v>
      </c>
      <c r="O91" s="398">
        <v>0</v>
      </c>
      <c r="P91" s="346">
        <v>0</v>
      </c>
      <c r="Q91" s="442">
        <v>0</v>
      </c>
      <c r="R91" s="358">
        <v>0</v>
      </c>
      <c r="S91" s="398">
        <v>0</v>
      </c>
      <c r="T91" s="346">
        <v>0</v>
      </c>
      <c r="U91" s="442">
        <v>0</v>
      </c>
      <c r="V91" s="358">
        <v>-8</v>
      </c>
      <c r="W91" s="398">
        <v>-4</v>
      </c>
      <c r="X91" s="346">
        <v>-3</v>
      </c>
      <c r="Y91" s="442">
        <v>-27</v>
      </c>
      <c r="Z91" s="1109"/>
      <c r="AA91" s="358">
        <v>-5</v>
      </c>
      <c r="AB91" s="428">
        <v>-11</v>
      </c>
      <c r="AC91" s="346"/>
      <c r="AD91" s="442"/>
      <c r="AE91" s="358"/>
      <c r="AF91" s="428"/>
      <c r="AG91" s="346"/>
      <c r="AH91" s="442"/>
      <c r="AJ91" s="51"/>
      <c r="AK91" s="493">
        <v>0</v>
      </c>
      <c r="AL91" s="493">
        <v>0</v>
      </c>
      <c r="AM91" s="334">
        <v>0</v>
      </c>
      <c r="AN91" s="334">
        <v>0</v>
      </c>
      <c r="AO91" s="334">
        <v>0</v>
      </c>
      <c r="AP91" s="701">
        <v>-42</v>
      </c>
      <c r="AQ91" s="701"/>
      <c r="AR91" s="701"/>
    </row>
    <row r="92" spans="1:44" s="272" customFormat="1" ht="12.75" customHeight="1" x14ac:dyDescent="0.2">
      <c r="A92" s="413" t="s">
        <v>152</v>
      </c>
      <c r="B92" s="323">
        <v>-45</v>
      </c>
      <c r="C92" s="346">
        <v>-18</v>
      </c>
      <c r="D92" s="346">
        <v>-9</v>
      </c>
      <c r="E92" s="309">
        <v>-18</v>
      </c>
      <c r="F92" s="323">
        <v>-26</v>
      </c>
      <c r="G92" s="346">
        <v>-16</v>
      </c>
      <c r="H92" s="346">
        <v>-12</v>
      </c>
      <c r="I92" s="309">
        <v>-9</v>
      </c>
      <c r="J92" s="358">
        <v>-9</v>
      </c>
      <c r="K92" s="398">
        <v>-16</v>
      </c>
      <c r="L92" s="346">
        <v>5</v>
      </c>
      <c r="M92" s="442">
        <v>-12</v>
      </c>
      <c r="N92" s="358">
        <v>-6</v>
      </c>
      <c r="O92" s="398">
        <v>-10</v>
      </c>
      <c r="P92" s="346">
        <v>-8</v>
      </c>
      <c r="Q92" s="442">
        <v>-25</v>
      </c>
      <c r="R92" s="358">
        <v>-11</v>
      </c>
      <c r="S92" s="398">
        <v>3</v>
      </c>
      <c r="T92" s="346">
        <v>-1</v>
      </c>
      <c r="U92" s="442">
        <v>1</v>
      </c>
      <c r="V92" s="358">
        <v>-2</v>
      </c>
      <c r="W92" s="398">
        <v>-1</v>
      </c>
      <c r="X92" s="346">
        <v>-1</v>
      </c>
      <c r="Y92" s="442">
        <v>1257</v>
      </c>
      <c r="Z92" s="1107" t="s">
        <v>265</v>
      </c>
      <c r="AA92" s="358">
        <v>-2</v>
      </c>
      <c r="AB92" s="428">
        <v>13</v>
      </c>
      <c r="AC92" s="346"/>
      <c r="AD92" s="442"/>
      <c r="AE92" s="358"/>
      <c r="AF92" s="428"/>
      <c r="AG92" s="346"/>
      <c r="AH92" s="442"/>
      <c r="AJ92" s="51"/>
      <c r="AK92" s="493">
        <f>+B92+C92+D92+E92</f>
        <v>-90</v>
      </c>
      <c r="AL92" s="493">
        <f>+F92+G92+H92+I92</f>
        <v>-63</v>
      </c>
      <c r="AM92" s="334">
        <f>+J92+K92+L92+M92</f>
        <v>-32</v>
      </c>
      <c r="AN92" s="334">
        <f>+N92+O92+P92+Q92</f>
        <v>-49</v>
      </c>
      <c r="AO92" s="701">
        <v>-8</v>
      </c>
      <c r="AP92" s="701">
        <v>1253</v>
      </c>
      <c r="AQ92" s="701"/>
      <c r="AR92" s="701"/>
    </row>
    <row r="93" spans="1:44" s="272" customFormat="1" ht="12.75" customHeight="1" x14ac:dyDescent="0.2">
      <c r="A93" s="413" t="s">
        <v>153</v>
      </c>
      <c r="B93" s="323">
        <v>-238</v>
      </c>
      <c r="C93" s="346">
        <v>-347</v>
      </c>
      <c r="D93" s="346">
        <v>354</v>
      </c>
      <c r="E93" s="309">
        <v>-111</v>
      </c>
      <c r="F93" s="323">
        <v>185</v>
      </c>
      <c r="G93" s="346">
        <v>50</v>
      </c>
      <c r="H93" s="346">
        <v>276</v>
      </c>
      <c r="I93" s="309">
        <v>-100</v>
      </c>
      <c r="J93" s="358">
        <v>14</v>
      </c>
      <c r="K93" s="398">
        <v>-109</v>
      </c>
      <c r="L93" s="346">
        <v>37</v>
      </c>
      <c r="M93" s="442">
        <v>-66</v>
      </c>
      <c r="N93" s="358">
        <v>-106</v>
      </c>
      <c r="O93" s="398">
        <v>15</v>
      </c>
      <c r="P93" s="346">
        <v>53</v>
      </c>
      <c r="Q93" s="442">
        <v>-31</v>
      </c>
      <c r="R93" s="358">
        <v>-21</v>
      </c>
      <c r="S93" s="398">
        <v>-29</v>
      </c>
      <c r="T93" s="346">
        <v>-130</v>
      </c>
      <c r="U93" s="709">
        <v>-99</v>
      </c>
      <c r="V93" s="358">
        <v>-345</v>
      </c>
      <c r="W93" s="398">
        <v>35</v>
      </c>
      <c r="X93" s="346">
        <v>55</v>
      </c>
      <c r="Y93" s="709">
        <v>51</v>
      </c>
      <c r="Z93" s="949"/>
      <c r="AA93" s="358">
        <v>188</v>
      </c>
      <c r="AB93" s="428">
        <v>130</v>
      </c>
      <c r="AC93" s="346"/>
      <c r="AD93" s="709"/>
      <c r="AE93" s="358"/>
      <c r="AF93" s="428"/>
      <c r="AG93" s="346"/>
      <c r="AH93" s="709"/>
      <c r="AJ93" s="51"/>
      <c r="AK93" s="493">
        <f>+B93+C93+D93+E93</f>
        <v>-342</v>
      </c>
      <c r="AL93" s="493">
        <f>+F93+G93+H93+I93</f>
        <v>411</v>
      </c>
      <c r="AM93" s="334">
        <f>+J93+K93+L93+M93</f>
        <v>-124</v>
      </c>
      <c r="AN93" s="334">
        <f>+N93+O93+P93+Q93</f>
        <v>-69</v>
      </c>
      <c r="AO93" s="703">
        <v>-279</v>
      </c>
      <c r="AP93" s="703">
        <v>-204</v>
      </c>
      <c r="AQ93" s="703"/>
      <c r="AR93" s="703"/>
    </row>
    <row r="94" spans="1:44" s="272" customFormat="1" ht="25.5" customHeight="1" thickBot="1" x14ac:dyDescent="0.25">
      <c r="A94" s="414" t="s">
        <v>375</v>
      </c>
      <c r="B94" s="324">
        <f>B87-SUM(B88:B93)</f>
        <v>42</v>
      </c>
      <c r="C94" s="347">
        <f>C87-SUM(C88:C93)</f>
        <v>81</v>
      </c>
      <c r="D94" s="347">
        <f>D87-SUM(D88:D93)</f>
        <v>101</v>
      </c>
      <c r="E94" s="318">
        <f>E87-SUM(E88:E93)</f>
        <v>95</v>
      </c>
      <c r="F94" s="324">
        <f>F87-SUM(F88:F93)</f>
        <v>123</v>
      </c>
      <c r="G94" s="347">
        <f t="shared" ref="G94:P94" si="46">G87-SUM(G88:G93)</f>
        <v>134</v>
      </c>
      <c r="H94" s="347">
        <f t="shared" si="46"/>
        <v>130</v>
      </c>
      <c r="I94" s="318">
        <f t="shared" si="46"/>
        <v>68</v>
      </c>
      <c r="J94" s="359">
        <f t="shared" si="46"/>
        <v>57</v>
      </c>
      <c r="K94" s="347">
        <f t="shared" si="46"/>
        <v>124</v>
      </c>
      <c r="L94" s="347">
        <f t="shared" si="46"/>
        <v>154</v>
      </c>
      <c r="M94" s="443">
        <f t="shared" si="46"/>
        <v>142</v>
      </c>
      <c r="N94" s="359">
        <f t="shared" si="46"/>
        <v>186</v>
      </c>
      <c r="O94" s="347">
        <f t="shared" si="46"/>
        <v>182</v>
      </c>
      <c r="P94" s="347">
        <f t="shared" si="46"/>
        <v>219</v>
      </c>
      <c r="Q94" s="443">
        <v>253</v>
      </c>
      <c r="R94" s="359">
        <v>249</v>
      </c>
      <c r="S94" s="692">
        <v>273</v>
      </c>
      <c r="T94" s="347">
        <v>334</v>
      </c>
      <c r="U94" s="443">
        <v>327</v>
      </c>
      <c r="V94" s="359">
        <v>328</v>
      </c>
      <c r="W94" s="692">
        <v>351</v>
      </c>
      <c r="X94" s="347">
        <v>380</v>
      </c>
      <c r="Y94" s="443">
        <v>341</v>
      </c>
      <c r="Z94" s="1070"/>
      <c r="AA94" s="359">
        <v>401</v>
      </c>
      <c r="AB94" s="692">
        <v>486</v>
      </c>
      <c r="AC94" s="347"/>
      <c r="AD94" s="443"/>
      <c r="AE94" s="359"/>
      <c r="AF94" s="692"/>
      <c r="AG94" s="347"/>
      <c r="AH94" s="443"/>
      <c r="AJ94" s="1071"/>
      <c r="AK94" s="494">
        <f>+B94+C94+D94+E94</f>
        <v>319</v>
      </c>
      <c r="AL94" s="494">
        <f>+F94+G94+H94+I94</f>
        <v>455</v>
      </c>
      <c r="AM94" s="335">
        <f>+J94+K94+L94+M94</f>
        <v>477</v>
      </c>
      <c r="AN94" s="335">
        <f>+N94+O94+P94+Q94</f>
        <v>840</v>
      </c>
      <c r="AO94" s="706">
        <v>1183</v>
      </c>
      <c r="AP94" s="706">
        <v>1400</v>
      </c>
      <c r="AQ94" s="706"/>
      <c r="AR94" s="706"/>
    </row>
    <row r="95" spans="1:44" s="272" customFormat="1" ht="12.75" customHeight="1" thickTop="1" x14ac:dyDescent="0.2">
      <c r="A95" s="891"/>
      <c r="B95" s="323"/>
      <c r="C95" s="346"/>
      <c r="D95" s="346"/>
      <c r="E95" s="309"/>
      <c r="F95" s="323"/>
      <c r="G95" s="346"/>
      <c r="H95" s="346"/>
      <c r="I95" s="309"/>
      <c r="J95" s="358"/>
      <c r="K95" s="398"/>
      <c r="L95" s="346"/>
      <c r="M95" s="442"/>
      <c r="N95" s="358"/>
      <c r="O95" s="398"/>
      <c r="P95" s="346"/>
      <c r="Q95" s="442"/>
      <c r="R95" s="358"/>
      <c r="S95" s="398"/>
      <c r="T95" s="346"/>
      <c r="U95" s="442"/>
      <c r="V95" s="358"/>
      <c r="W95" s="398"/>
      <c r="X95" s="346"/>
      <c r="Y95" s="442"/>
      <c r="Z95" s="949"/>
      <c r="AA95" s="358"/>
      <c r="AB95" s="398"/>
      <c r="AC95" s="346"/>
      <c r="AD95" s="442"/>
      <c r="AE95" s="358"/>
      <c r="AF95" s="398"/>
      <c r="AG95" s="346"/>
      <c r="AH95" s="442"/>
      <c r="AJ95" s="51"/>
      <c r="AK95" s="493"/>
      <c r="AL95" s="493"/>
      <c r="AM95" s="334"/>
      <c r="AN95" s="334">
        <f>+N95+O95+P95+Q95</f>
        <v>0</v>
      </c>
      <c r="AO95" s="701"/>
      <c r="AP95" s="701"/>
      <c r="AQ95" s="701"/>
      <c r="AR95" s="701"/>
    </row>
    <row r="96" spans="1:44" s="272" customFormat="1" ht="12.75" customHeight="1" x14ac:dyDescent="0.2">
      <c r="A96" s="891" t="s">
        <v>376</v>
      </c>
      <c r="B96" s="323">
        <v>215252</v>
      </c>
      <c r="C96" s="346">
        <v>215252</v>
      </c>
      <c r="D96" s="346">
        <v>238735</v>
      </c>
      <c r="E96" s="309">
        <v>250246</v>
      </c>
      <c r="F96" s="323">
        <v>256589</v>
      </c>
      <c r="G96" s="346">
        <v>256273</v>
      </c>
      <c r="H96" s="346">
        <v>248318</v>
      </c>
      <c r="I96" s="309">
        <v>247586</v>
      </c>
      <c r="J96" s="358">
        <v>247979</v>
      </c>
      <c r="K96" s="398">
        <v>248272</v>
      </c>
      <c r="L96" s="346">
        <v>253060</v>
      </c>
      <c r="M96" s="442">
        <v>248505</v>
      </c>
      <c r="N96" s="358">
        <v>249668</v>
      </c>
      <c r="O96" s="398">
        <v>255265</v>
      </c>
      <c r="P96" s="346">
        <v>256777</v>
      </c>
      <c r="Q96" s="442">
        <v>256162</v>
      </c>
      <c r="R96" s="358">
        <v>255167</v>
      </c>
      <c r="S96" s="428">
        <v>250124</v>
      </c>
      <c r="T96" s="346">
        <v>246550</v>
      </c>
      <c r="U96" s="709">
        <v>242901</v>
      </c>
      <c r="V96" s="358">
        <v>233116</v>
      </c>
      <c r="W96" s="428">
        <v>243288</v>
      </c>
      <c r="X96" s="346">
        <v>242122</v>
      </c>
      <c r="Y96" s="709">
        <v>272785</v>
      </c>
      <c r="Z96" s="950"/>
      <c r="AA96" s="358">
        <v>341830</v>
      </c>
      <c r="AB96" s="428">
        <v>341299</v>
      </c>
      <c r="AC96" s="346"/>
      <c r="AD96" s="709"/>
      <c r="AE96" s="358"/>
      <c r="AF96" s="428"/>
      <c r="AG96" s="346"/>
      <c r="AH96" s="709"/>
      <c r="AJ96" s="505"/>
      <c r="AK96" s="503">
        <v>229280</v>
      </c>
      <c r="AL96" s="503">
        <v>248812</v>
      </c>
      <c r="AM96" s="415">
        <v>248064</v>
      </c>
      <c r="AN96" s="415">
        <v>255050</v>
      </c>
      <c r="AO96" s="725">
        <v>248609</v>
      </c>
      <c r="AP96" s="725">
        <v>250116</v>
      </c>
      <c r="AQ96" s="725"/>
      <c r="AR96" s="725"/>
    </row>
    <row r="97" spans="1:44" s="272" customFormat="1" ht="12.75" customHeight="1" x14ac:dyDescent="0.2">
      <c r="A97" s="413" t="s">
        <v>377</v>
      </c>
      <c r="B97" s="323">
        <v>1183</v>
      </c>
      <c r="C97" s="346">
        <v>1183</v>
      </c>
      <c r="D97" s="346">
        <v>0</v>
      </c>
      <c r="E97" s="309">
        <v>3515</v>
      </c>
      <c r="F97" s="323">
        <v>0</v>
      </c>
      <c r="G97" s="346">
        <v>0</v>
      </c>
      <c r="H97" s="346">
        <v>3152</v>
      </c>
      <c r="I97" s="309">
        <v>2329</v>
      </c>
      <c r="J97" s="358">
        <v>4865</v>
      </c>
      <c r="K97" s="398">
        <v>5115</v>
      </c>
      <c r="L97" s="346">
        <v>0</v>
      </c>
      <c r="M97" s="442">
        <v>5474</v>
      </c>
      <c r="N97" s="358">
        <v>8157</v>
      </c>
      <c r="O97" s="398">
        <v>0</v>
      </c>
      <c r="P97" s="346">
        <v>0</v>
      </c>
      <c r="Q97" s="442">
        <v>0</v>
      </c>
      <c r="R97" s="358">
        <v>0</v>
      </c>
      <c r="S97" s="684" t="s">
        <v>112</v>
      </c>
      <c r="T97" s="346">
        <v>0</v>
      </c>
      <c r="U97" s="709">
        <v>0</v>
      </c>
      <c r="V97" s="358">
        <v>10210</v>
      </c>
      <c r="W97" s="1072">
        <v>0</v>
      </c>
      <c r="X97" s="346">
        <v>0</v>
      </c>
      <c r="Y97" s="415">
        <v>0</v>
      </c>
      <c r="Z97" s="950"/>
      <c r="AA97" s="358">
        <v>9207</v>
      </c>
      <c r="AB97" s="1072">
        <v>8064</v>
      </c>
      <c r="AC97" s="346"/>
      <c r="AD97" s="415"/>
      <c r="AE97" s="358"/>
      <c r="AF97" s="1072"/>
      <c r="AG97" s="346"/>
      <c r="AH97" s="415"/>
      <c r="AJ97" s="505"/>
      <c r="AK97" s="503">
        <v>3515</v>
      </c>
      <c r="AL97" s="503">
        <v>4086</v>
      </c>
      <c r="AM97" s="415">
        <v>5007</v>
      </c>
      <c r="AN97" s="415">
        <v>0</v>
      </c>
      <c r="AO97" s="726">
        <v>0</v>
      </c>
      <c r="AP97" s="726">
        <v>0</v>
      </c>
      <c r="AQ97" s="726"/>
      <c r="AR97" s="726"/>
    </row>
    <row r="98" spans="1:44" s="272" customFormat="1" ht="12.75" customHeight="1" thickBot="1" x14ac:dyDescent="0.25">
      <c r="A98" s="891" t="s">
        <v>378</v>
      </c>
      <c r="B98" s="328">
        <f>B96+B97</f>
        <v>216435</v>
      </c>
      <c r="C98" s="351">
        <f>C96+C97</f>
        <v>216435</v>
      </c>
      <c r="D98" s="351">
        <f>D96+D97</f>
        <v>238735</v>
      </c>
      <c r="E98" s="311">
        <f>E96+E97</f>
        <v>253761</v>
      </c>
      <c r="F98" s="328">
        <f>F96+F97</f>
        <v>256589</v>
      </c>
      <c r="G98" s="351">
        <f t="shared" ref="G98:R98" si="47">G96+G97</f>
        <v>256273</v>
      </c>
      <c r="H98" s="351">
        <f t="shared" si="47"/>
        <v>251470</v>
      </c>
      <c r="I98" s="311">
        <f t="shared" si="47"/>
        <v>249915</v>
      </c>
      <c r="J98" s="362">
        <f t="shared" si="47"/>
        <v>252844</v>
      </c>
      <c r="K98" s="351">
        <f t="shared" si="47"/>
        <v>253387</v>
      </c>
      <c r="L98" s="351">
        <f t="shared" si="47"/>
        <v>253060</v>
      </c>
      <c r="M98" s="447">
        <f t="shared" si="47"/>
        <v>253979</v>
      </c>
      <c r="N98" s="362">
        <f t="shared" si="47"/>
        <v>257825</v>
      </c>
      <c r="O98" s="351">
        <f t="shared" si="47"/>
        <v>255265</v>
      </c>
      <c r="P98" s="351">
        <f t="shared" si="47"/>
        <v>256777</v>
      </c>
      <c r="Q98" s="447">
        <f t="shared" si="47"/>
        <v>256162</v>
      </c>
      <c r="R98" s="362">
        <f t="shared" si="47"/>
        <v>255167</v>
      </c>
      <c r="S98" s="1073">
        <v>250124</v>
      </c>
      <c r="T98" s="351">
        <v>246550</v>
      </c>
      <c r="U98" s="727">
        <v>242901</v>
      </c>
      <c r="V98" s="362">
        <v>243326</v>
      </c>
      <c r="W98" s="1073">
        <v>243288</v>
      </c>
      <c r="X98" s="351">
        <v>242122</v>
      </c>
      <c r="Y98" s="727">
        <v>272785</v>
      </c>
      <c r="Z98" s="950"/>
      <c r="AA98" s="362">
        <v>351037</v>
      </c>
      <c r="AB98" s="1073">
        <v>349363</v>
      </c>
      <c r="AC98" s="351"/>
      <c r="AD98" s="727"/>
      <c r="AE98" s="362"/>
      <c r="AF98" s="1073"/>
      <c r="AG98" s="351"/>
      <c r="AH98" s="727"/>
      <c r="AJ98" s="505"/>
      <c r="AK98" s="729">
        <f>AK96+AK97</f>
        <v>232795</v>
      </c>
      <c r="AL98" s="729">
        <f>AL96+AL97</f>
        <v>252898</v>
      </c>
      <c r="AM98" s="728">
        <f>AM96+AM97</f>
        <v>253071</v>
      </c>
      <c r="AN98" s="728">
        <f>AN96+AN97</f>
        <v>255050</v>
      </c>
      <c r="AO98" s="1074">
        <v>248609</v>
      </c>
      <c r="AP98" s="1074">
        <v>250116</v>
      </c>
      <c r="AQ98" s="1074"/>
      <c r="AR98" s="1074"/>
    </row>
    <row r="99" spans="1:44" s="272" customFormat="1" ht="12.75" customHeight="1" thickTop="1" x14ac:dyDescent="0.2">
      <c r="A99" s="891"/>
      <c r="B99" s="325"/>
      <c r="C99" s="348"/>
      <c r="D99" s="348"/>
      <c r="E99" s="312"/>
      <c r="F99" s="325"/>
      <c r="G99" s="348"/>
      <c r="H99" s="348"/>
      <c r="I99" s="312"/>
      <c r="J99" s="360"/>
      <c r="K99" s="313"/>
      <c r="L99" s="348"/>
      <c r="M99" s="444"/>
      <c r="N99" s="360"/>
      <c r="O99" s="313"/>
      <c r="P99" s="348"/>
      <c r="Q99" s="444"/>
      <c r="R99" s="360"/>
      <c r="S99" s="313"/>
      <c r="T99" s="348"/>
      <c r="U99" s="444"/>
      <c r="V99" s="360"/>
      <c r="W99" s="313"/>
      <c r="X99" s="348"/>
      <c r="Y99" s="444"/>
      <c r="Z99" s="948"/>
      <c r="AA99" s="360"/>
      <c r="AB99" s="313"/>
      <c r="AC99" s="348"/>
      <c r="AD99" s="444"/>
      <c r="AE99" s="360"/>
      <c r="AF99" s="313"/>
      <c r="AG99" s="348"/>
      <c r="AH99" s="444"/>
      <c r="AK99" s="496"/>
      <c r="AL99" s="496"/>
      <c r="AM99" s="336"/>
      <c r="AN99" s="336"/>
      <c r="AO99" s="701"/>
      <c r="AP99" s="701"/>
      <c r="AQ99" s="701"/>
      <c r="AR99" s="701"/>
    </row>
    <row r="100" spans="1:44" s="272" customFormat="1" ht="12.75" customHeight="1" x14ac:dyDescent="0.2">
      <c r="A100" s="414" t="s">
        <v>379</v>
      </c>
      <c r="B100" s="1075">
        <f t="shared" ref="B100:H100" si="48">(B87*1000)/B96</f>
        <v>-1.6027725642502741</v>
      </c>
      <c r="C100" s="1076">
        <f t="shared" si="48"/>
        <v>-1.6817497630684035</v>
      </c>
      <c r="D100" s="1076">
        <f t="shared" si="48"/>
        <v>1.5456468469223197</v>
      </c>
      <c r="E100" s="1077">
        <f t="shared" si="48"/>
        <v>-0.4715360085675695</v>
      </c>
      <c r="F100" s="1075">
        <f t="shared" si="48"/>
        <v>0.72879195912529371</v>
      </c>
      <c r="G100" s="1076">
        <f t="shared" si="48"/>
        <v>0.32777545820277593</v>
      </c>
      <c r="H100" s="1076">
        <f t="shared" si="48"/>
        <v>1.2121553814061004</v>
      </c>
      <c r="I100" s="1077">
        <f>(I87*1000)/I96+0.01</f>
        <v>-0.72509810732432367</v>
      </c>
      <c r="J100" s="1078">
        <f t="shared" ref="J100:AA100" si="49">(J87*1000)/J96</f>
        <v>-9.6782388831312335E-2</v>
      </c>
      <c r="K100" s="1076">
        <f t="shared" si="49"/>
        <v>-0.36250563897660631</v>
      </c>
      <c r="L100" s="1076">
        <f t="shared" si="49"/>
        <v>0.45443768276298113</v>
      </c>
      <c r="M100" s="1079">
        <f t="shared" si="49"/>
        <v>-0.46679141264763285</v>
      </c>
      <c r="N100" s="1078">
        <f t="shared" si="49"/>
        <v>-5.6074466892032618E-2</v>
      </c>
      <c r="O100" s="1076">
        <f t="shared" si="49"/>
        <v>0.43484222278808299</v>
      </c>
      <c r="P100" s="1076">
        <f t="shared" si="49"/>
        <v>0.6036366185444958</v>
      </c>
      <c r="Q100" s="1079">
        <f t="shared" si="49"/>
        <v>0.37476284538690358</v>
      </c>
      <c r="R100" s="1078">
        <f t="shared" si="49"/>
        <v>0.4310902271845497</v>
      </c>
      <c r="S100" s="1080">
        <f t="shared" si="49"/>
        <v>0.63568470038860725</v>
      </c>
      <c r="T100" s="1076">
        <f t="shared" si="49"/>
        <v>0.49077266274589332</v>
      </c>
      <c r="U100" s="1079">
        <f t="shared" si="49"/>
        <v>0.61341863557581067</v>
      </c>
      <c r="V100" s="1078">
        <f t="shared" si="49"/>
        <v>-0.45899895331079804</v>
      </c>
      <c r="W100" s="1080">
        <f t="shared" si="49"/>
        <v>1.2331064417480517</v>
      </c>
      <c r="X100" s="1076">
        <f t="shared" si="49"/>
        <v>1.4909838841575735</v>
      </c>
      <c r="Y100" s="1079">
        <f t="shared" si="49"/>
        <v>3.5632457796433088</v>
      </c>
      <c r="Z100" s="948"/>
      <c r="AA100" s="1078">
        <f t="shared" si="49"/>
        <v>-1.1643214463329725</v>
      </c>
      <c r="AB100" s="1080">
        <v>-0.04</v>
      </c>
      <c r="AC100" s="1076"/>
      <c r="AD100" s="1079"/>
      <c r="AE100" s="1078"/>
      <c r="AF100" s="1080"/>
      <c r="AG100" s="1076"/>
      <c r="AH100" s="1079"/>
      <c r="AK100" s="1081">
        <f t="shared" ref="AK100:AP100" si="50">(AK87*1000)/AK96</f>
        <v>-1.988834612700628</v>
      </c>
      <c r="AL100" s="1081">
        <f t="shared" si="50"/>
        <v>1.5674485153449191</v>
      </c>
      <c r="AM100" s="1082">
        <f t="shared" si="50"/>
        <v>-0.46359004127966974</v>
      </c>
      <c r="AN100" s="1082">
        <f t="shared" si="50"/>
        <v>1.3644383454224662</v>
      </c>
      <c r="AO100" s="1083">
        <f t="shared" si="50"/>
        <v>2.1680631031056801</v>
      </c>
      <c r="AP100" s="1083">
        <f t="shared" si="50"/>
        <v>6.1011690575572937</v>
      </c>
      <c r="AQ100" s="1083"/>
      <c r="AR100" s="1083"/>
    </row>
    <row r="101" spans="1:44" s="272" customFormat="1" ht="12.75" customHeight="1" x14ac:dyDescent="0.2">
      <c r="A101" s="414" t="s">
        <v>380</v>
      </c>
      <c r="B101" s="1075">
        <f>(B94*1000)/B98</f>
        <v>0.19405364197103056</v>
      </c>
      <c r="C101" s="1076">
        <f>(C94*1000)/C98</f>
        <v>0.37424630951555893</v>
      </c>
      <c r="D101" s="1076">
        <f>(D94*1000)/D98</f>
        <v>0.42306322910339916</v>
      </c>
      <c r="E101" s="1077">
        <f t="shared" ref="E101:AA101" si="51">(E94*1000)/E98</f>
        <v>0.3743680076922774</v>
      </c>
      <c r="F101" s="1075">
        <f t="shared" si="51"/>
        <v>0.4793658340770649</v>
      </c>
      <c r="G101" s="1076">
        <f t="shared" si="51"/>
        <v>0.52287989760919018</v>
      </c>
      <c r="H101" s="1076">
        <f t="shared" si="51"/>
        <v>0.51696027359128327</v>
      </c>
      <c r="I101" s="1077">
        <f t="shared" si="51"/>
        <v>0.27209251145389435</v>
      </c>
      <c r="J101" s="1078">
        <f t="shared" si="51"/>
        <v>0.22543544636218379</v>
      </c>
      <c r="K101" s="1076">
        <f t="shared" si="51"/>
        <v>0.48937001503628835</v>
      </c>
      <c r="L101" s="1076">
        <f t="shared" si="51"/>
        <v>0.60855133169999209</v>
      </c>
      <c r="M101" s="1079">
        <f t="shared" si="51"/>
        <v>0.55910134302442327</v>
      </c>
      <c r="N101" s="1078">
        <f t="shared" si="51"/>
        <v>0.72141956753611947</v>
      </c>
      <c r="O101" s="1076">
        <f t="shared" si="51"/>
        <v>0.71298454547235224</v>
      </c>
      <c r="P101" s="1076">
        <f t="shared" si="51"/>
        <v>0.85288012555641668</v>
      </c>
      <c r="Q101" s="1079">
        <f t="shared" si="51"/>
        <v>0.98765624878006886</v>
      </c>
      <c r="R101" s="1078">
        <f t="shared" si="51"/>
        <v>0.97583151426320802</v>
      </c>
      <c r="S101" s="1080">
        <f t="shared" si="51"/>
        <v>1.0914586365162879</v>
      </c>
      <c r="T101" s="1076">
        <f t="shared" si="51"/>
        <v>1.3546947880754412</v>
      </c>
      <c r="U101" s="1079">
        <f t="shared" si="51"/>
        <v>1.3462274753912087</v>
      </c>
      <c r="V101" s="1078">
        <f t="shared" si="51"/>
        <v>1.3479858297099365</v>
      </c>
      <c r="W101" s="1080">
        <f t="shared" si="51"/>
        <v>1.4427345368452205</v>
      </c>
      <c r="X101" s="1076">
        <f t="shared" si="51"/>
        <v>1.5694567201658669</v>
      </c>
      <c r="Y101" s="1079">
        <f t="shared" si="51"/>
        <v>1.2500687354509963</v>
      </c>
      <c r="Z101" s="948"/>
      <c r="AA101" s="1078">
        <f t="shared" si="51"/>
        <v>1.1423297259263268</v>
      </c>
      <c r="AB101" s="1080">
        <v>1.39</v>
      </c>
      <c r="AC101" s="1076"/>
      <c r="AD101" s="1079"/>
      <c r="AE101" s="1078"/>
      <c r="AF101" s="1080"/>
      <c r="AG101" s="1076"/>
      <c r="AH101" s="1079"/>
      <c r="AK101" s="1081">
        <f t="shared" ref="AK101:AP101" si="52">(AK94*1000)/AK98</f>
        <v>1.3703043450245924</v>
      </c>
      <c r="AL101" s="1081">
        <f t="shared" si="52"/>
        <v>1.7991443190535314</v>
      </c>
      <c r="AM101" s="1082">
        <f t="shared" si="52"/>
        <v>1.8848465450407197</v>
      </c>
      <c r="AN101" s="1082">
        <f t="shared" si="52"/>
        <v>3.2934718682611255</v>
      </c>
      <c r="AO101" s="1084">
        <f t="shared" si="52"/>
        <v>4.7584761613618172</v>
      </c>
      <c r="AP101" s="1084">
        <f t="shared" si="52"/>
        <v>5.5974028050984339</v>
      </c>
      <c r="AQ101" s="1084"/>
      <c r="AR101" s="1084"/>
    </row>
    <row r="102" spans="1:44" ht="12.75" customHeight="1" thickBot="1" x14ac:dyDescent="0.25">
      <c r="A102" s="18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085"/>
      <c r="Y102" s="181"/>
      <c r="AA102" s="181"/>
      <c r="AB102" s="181"/>
      <c r="AC102" s="181"/>
      <c r="AD102" s="181"/>
      <c r="AE102" s="181"/>
      <c r="AF102" s="181"/>
      <c r="AG102" s="181"/>
      <c r="AH102" s="181"/>
      <c r="AK102" s="181"/>
      <c r="AL102" s="181"/>
      <c r="AM102" s="181"/>
      <c r="AN102" s="181"/>
      <c r="AO102" s="181"/>
      <c r="AP102" s="181"/>
      <c r="AR102" s="181"/>
    </row>
    <row r="104" spans="1:44" s="272" customFormat="1" ht="15" x14ac:dyDescent="0.2">
      <c r="A104" s="372" t="s">
        <v>289</v>
      </c>
      <c r="B104" s="372"/>
      <c r="C104" s="372"/>
      <c r="D104" s="372"/>
      <c r="E104" s="372"/>
      <c r="F104" s="372"/>
      <c r="G104" s="372"/>
      <c r="H104" s="372"/>
      <c r="I104" s="144"/>
      <c r="J104" s="144"/>
      <c r="K104" s="144"/>
      <c r="L104" s="144"/>
      <c r="M104" s="144"/>
      <c r="N104" s="144"/>
      <c r="O104" s="144"/>
      <c r="P104" s="144"/>
      <c r="Q104" s="144"/>
      <c r="R104" s="144"/>
      <c r="S104" s="144"/>
      <c r="T104" s="144"/>
      <c r="U104" s="144"/>
      <c r="V104" s="1110"/>
      <c r="W104" s="1110"/>
      <c r="X104" s="1110"/>
      <c r="Y104" s="1110"/>
      <c r="Z104" s="1110"/>
      <c r="AA104" s="1110"/>
      <c r="AB104" s="1110"/>
      <c r="AC104" s="1110"/>
      <c r="AD104" s="951"/>
      <c r="AE104" s="951"/>
      <c r="AF104" s="951"/>
      <c r="AG104" s="951"/>
      <c r="AH104" s="951"/>
      <c r="AI104" s="893"/>
      <c r="AJ104" s="893"/>
      <c r="AK104" s="893"/>
    </row>
    <row r="105" spans="1:44" s="272" customFormat="1" ht="15" x14ac:dyDescent="0.2">
      <c r="A105" s="372" t="s">
        <v>290</v>
      </c>
      <c r="B105" s="372"/>
      <c r="C105" s="372"/>
      <c r="D105" s="372"/>
      <c r="E105" s="372"/>
      <c r="F105" s="372"/>
      <c r="G105" s="372"/>
      <c r="H105" s="372"/>
      <c r="V105" s="1110"/>
      <c r="W105" s="1110"/>
      <c r="X105" s="1110"/>
      <c r="Y105" s="1110"/>
      <c r="Z105" s="1110"/>
      <c r="AA105" s="1110"/>
      <c r="AB105" s="1110"/>
      <c r="AC105" s="1110"/>
      <c r="AD105" s="951"/>
      <c r="AE105" s="951"/>
      <c r="AF105" s="951"/>
      <c r="AG105" s="951"/>
      <c r="AH105" s="951"/>
      <c r="AI105" s="893"/>
      <c r="AJ105" s="893"/>
      <c r="AK105" s="893"/>
    </row>
    <row r="106" spans="1:44" s="272" customFormat="1" ht="15" x14ac:dyDescent="0.2">
      <c r="A106" s="372" t="s">
        <v>284</v>
      </c>
      <c r="B106" s="372"/>
      <c r="C106" s="372"/>
      <c r="D106" s="372"/>
      <c r="E106" s="372"/>
      <c r="F106" s="372"/>
      <c r="G106" s="372"/>
      <c r="H106" s="372"/>
      <c r="V106" s="1110"/>
      <c r="W106" s="1110"/>
      <c r="X106" s="1110"/>
      <c r="Y106" s="1110"/>
      <c r="Z106" s="1110"/>
      <c r="AA106" s="1110"/>
      <c r="AB106" s="1110"/>
      <c r="AC106" s="1110"/>
      <c r="AD106" s="951"/>
      <c r="AE106" s="951"/>
      <c r="AF106" s="951"/>
      <c r="AG106" s="951"/>
      <c r="AH106" s="951"/>
      <c r="AI106" s="893"/>
      <c r="AJ106" s="893"/>
      <c r="AK106" s="893"/>
    </row>
  </sheetData>
  <mergeCells count="6">
    <mergeCell ref="V104:Y104"/>
    <mergeCell ref="Z104:AC104"/>
    <mergeCell ref="V105:Y105"/>
    <mergeCell ref="Z105:AC105"/>
    <mergeCell ref="V106:Y106"/>
    <mergeCell ref="Z106:AC106"/>
  </mergeCells>
  <pageMargins left="0.7" right="0.7" top="0.75" bottom="0.75" header="0.3" footer="0.3"/>
  <pageSetup paperSize="9" scale="26" orientation="portrait" r:id="rId1"/>
  <ignoredErrors>
    <ignoredError sqref="AN58:AO58" formula="1"/>
    <ignoredError sqref="AR5:AR7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9"/>
  <sheetViews>
    <sheetView zoomScaleNormal="100" workbookViewId="0">
      <pane xSplit="1" ySplit="11" topLeftCell="Y12" activePane="bottomRight" state="frozen"/>
      <selection activeCell="D31" sqref="D31"/>
      <selection pane="topRight" activeCell="D31" sqref="D31"/>
      <selection pane="bottomLeft" activeCell="D31" sqref="D31"/>
      <selection pane="bottomRight" activeCell="AV93" sqref="AV93"/>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0" width="9.140625" style="272" customWidth="1" outlineLevel="1"/>
    <col min="31" max="33" width="9.140625" style="272" hidden="1" customWidth="1" outlineLevel="1"/>
    <col min="34" max="34" width="2.7109375" customWidth="1" collapsed="1"/>
    <col min="35" max="36" width="9.140625" customWidth="1"/>
    <col min="37" max="39" width="9.140625" style="272" customWidth="1"/>
    <col min="40" max="40" width="9.140625" customWidth="1"/>
    <col min="41" max="41" width="9.140625" style="272" hidden="1" customWidth="1"/>
    <col min="42" max="42" width="9.140625" style="272" customWidth="1"/>
  </cols>
  <sheetData>
    <row r="1" spans="1:42" s="321" customFormat="1" ht="15" x14ac:dyDescent="0.25">
      <c r="A1" s="281" t="s">
        <v>0</v>
      </c>
    </row>
    <row r="2" spans="1:42" s="321" customFormat="1" ht="15.75" thickBot="1" x14ac:dyDescent="0.3">
      <c r="A2" s="281" t="s">
        <v>123</v>
      </c>
      <c r="B2" s="282"/>
    </row>
    <row r="3" spans="1:42" s="272" customFormat="1" ht="13.5" thickBot="1" x14ac:dyDescent="0.25">
      <c r="A3" s="13" t="s">
        <v>7</v>
      </c>
      <c r="B3" s="14" t="s">
        <v>8</v>
      </c>
      <c r="C3" s="28" t="s">
        <v>1</v>
      </c>
      <c r="D3" s="28" t="s">
        <v>2</v>
      </c>
      <c r="E3" s="29" t="s">
        <v>19</v>
      </c>
      <c r="F3" s="14" t="s">
        <v>117</v>
      </c>
      <c r="G3" s="28" t="s">
        <v>126</v>
      </c>
      <c r="H3" s="28" t="s">
        <v>135</v>
      </c>
      <c r="I3" s="29" t="s">
        <v>137</v>
      </c>
      <c r="J3" s="355" t="s">
        <v>144</v>
      </c>
      <c r="K3" s="298" t="s">
        <v>148</v>
      </c>
      <c r="L3" s="184" t="s">
        <v>149</v>
      </c>
      <c r="M3" s="29" t="s">
        <v>150</v>
      </c>
      <c r="N3" s="355" t="s">
        <v>218</v>
      </c>
      <c r="O3" s="298" t="s">
        <v>219</v>
      </c>
      <c r="P3" s="184" t="s">
        <v>220</v>
      </c>
      <c r="Q3" s="180" t="s">
        <v>221</v>
      </c>
      <c r="R3" s="355" t="s">
        <v>228</v>
      </c>
      <c r="S3" s="298" t="s">
        <v>229</v>
      </c>
      <c r="T3" s="184" t="s">
        <v>230</v>
      </c>
      <c r="U3" s="180" t="s">
        <v>231</v>
      </c>
      <c r="V3" s="355" t="s">
        <v>244</v>
      </c>
      <c r="W3" s="184" t="s">
        <v>245</v>
      </c>
      <c r="X3" s="180" t="s">
        <v>246</v>
      </c>
      <c r="Y3" s="180" t="s">
        <v>247</v>
      </c>
      <c r="Z3" s="355" t="s">
        <v>296</v>
      </c>
      <c r="AA3" s="184" t="s">
        <v>297</v>
      </c>
      <c r="AB3" s="180" t="s">
        <v>298</v>
      </c>
      <c r="AC3" s="180" t="s">
        <v>299</v>
      </c>
      <c r="AD3" s="474" t="s">
        <v>382</v>
      </c>
      <c r="AE3" s="475" t="s">
        <v>383</v>
      </c>
      <c r="AF3" s="184" t="s">
        <v>384</v>
      </c>
      <c r="AG3" s="180" t="s">
        <v>385</v>
      </c>
      <c r="AH3" s="3"/>
      <c r="AI3" s="474">
        <v>2010</v>
      </c>
      <c r="AJ3" s="453">
        <v>2011</v>
      </c>
      <c r="AK3" s="184">
        <v>2012</v>
      </c>
      <c r="AL3" s="184">
        <v>2013</v>
      </c>
      <c r="AM3" s="184">
        <v>2014</v>
      </c>
      <c r="AN3" s="184">
        <v>2015</v>
      </c>
      <c r="AO3" s="184">
        <v>2016</v>
      </c>
      <c r="AP3" s="184">
        <v>2016</v>
      </c>
    </row>
    <row r="4" spans="1:42" ht="6" customHeight="1" thickBot="1" x14ac:dyDescent="0.25">
      <c r="B4" s="41"/>
      <c r="C4" s="179"/>
      <c r="D4" s="179"/>
      <c r="E4" s="179"/>
      <c r="F4" s="549"/>
      <c r="G4" s="179"/>
      <c r="H4" s="179"/>
      <c r="I4" s="179"/>
      <c r="J4" s="549"/>
      <c r="K4" s="179"/>
      <c r="L4" s="179"/>
      <c r="M4" s="387"/>
      <c r="N4" s="549"/>
      <c r="O4" s="179"/>
      <c r="P4" s="344"/>
      <c r="Q4" s="387"/>
      <c r="R4" s="752"/>
      <c r="S4" s="179"/>
      <c r="T4" s="344"/>
      <c r="U4" s="387"/>
      <c r="V4" s="752"/>
      <c r="W4" s="792"/>
      <c r="X4" s="179"/>
      <c r="Y4" s="440"/>
      <c r="Z4" s="752"/>
      <c r="AA4" s="792"/>
      <c r="AB4" s="179"/>
      <c r="AC4" s="440"/>
      <c r="AD4" s="752"/>
      <c r="AE4" s="792"/>
      <c r="AF4" s="179"/>
      <c r="AG4" s="440"/>
      <c r="AH4" s="179"/>
      <c r="AI4" s="550"/>
      <c r="AJ4" s="550"/>
      <c r="AK4" s="550"/>
      <c r="AL4" s="550"/>
      <c r="AM4" s="550"/>
      <c r="AN4" s="550"/>
      <c r="AO4" s="550"/>
      <c r="AP4" s="550"/>
    </row>
    <row r="5" spans="1:42" x14ac:dyDescent="0.2">
      <c r="A5" s="366" t="s">
        <v>168</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6">
        <v>1306</v>
      </c>
      <c r="Z5" s="510">
        <v>1911</v>
      </c>
      <c r="AA5" s="520">
        <v>2014</v>
      </c>
      <c r="AB5" s="521">
        <v>2099</v>
      </c>
      <c r="AC5" s="746">
        <v>2062</v>
      </c>
      <c r="AD5" s="510">
        <v>2011</v>
      </c>
      <c r="AE5" s="520"/>
      <c r="AF5" s="521"/>
      <c r="AG5" s="746"/>
      <c r="AH5" s="412"/>
      <c r="AI5" s="410">
        <v>2584</v>
      </c>
      <c r="AJ5" s="406">
        <v>2653</v>
      </c>
      <c r="AK5" s="406">
        <v>2976</v>
      </c>
      <c r="AL5" s="406">
        <v>3533</v>
      </c>
      <c r="AM5" s="406">
        <v>4208</v>
      </c>
      <c r="AN5" s="406">
        <v>4720</v>
      </c>
      <c r="AO5" s="406"/>
      <c r="AP5" s="406">
        <f>+Z5+AA5+AB5+AC5</f>
        <v>8086</v>
      </c>
    </row>
    <row r="6" spans="1:42"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3">
        <v>322</v>
      </c>
      <c r="X6" s="742">
        <v>325</v>
      </c>
      <c r="Y6" s="747">
        <v>271</v>
      </c>
      <c r="Z6" s="516">
        <v>274</v>
      </c>
      <c r="AA6" s="793">
        <v>303</v>
      </c>
      <c r="AB6" s="742">
        <v>320</v>
      </c>
      <c r="AC6" s="747">
        <v>323</v>
      </c>
      <c r="AD6" s="516">
        <v>118</v>
      </c>
      <c r="AE6" s="793"/>
      <c r="AF6" s="742"/>
      <c r="AG6" s="747"/>
      <c r="AH6" s="51"/>
      <c r="AI6" s="411">
        <v>1145</v>
      </c>
      <c r="AJ6" s="405">
        <v>1216</v>
      </c>
      <c r="AK6" s="405">
        <v>1168</v>
      </c>
      <c r="AL6" s="405">
        <v>1145</v>
      </c>
      <c r="AM6" s="405">
        <v>1275</v>
      </c>
      <c r="AN6" s="405">
        <v>1241</v>
      </c>
      <c r="AO6" s="405"/>
      <c r="AP6" s="405">
        <f t="shared" ref="AP6:AP10" si="0">+Z6+AA6+AB6+AC6</f>
        <v>1220</v>
      </c>
    </row>
    <row r="7" spans="1:42" x14ac:dyDescent="0.2">
      <c r="A7" s="367" t="s">
        <v>169</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4">
        <v>1468</v>
      </c>
      <c r="X7" s="750">
        <v>1489</v>
      </c>
      <c r="Y7" s="522">
        <v>1577</v>
      </c>
      <c r="Z7" s="518">
        <v>2185</v>
      </c>
      <c r="AA7" s="794">
        <v>2317</v>
      </c>
      <c r="AB7" s="750">
        <v>2419</v>
      </c>
      <c r="AC7" s="522">
        <f>SUM(AC5:AC6)</f>
        <v>2385</v>
      </c>
      <c r="AD7" s="518">
        <v>2129</v>
      </c>
      <c r="AE7" s="794"/>
      <c r="AF7" s="750"/>
      <c r="AG7" s="522"/>
      <c r="AH7" s="51"/>
      <c r="AI7" s="410">
        <v>3729</v>
      </c>
      <c r="AJ7" s="406">
        <v>3869</v>
      </c>
      <c r="AK7" s="406">
        <v>4144</v>
      </c>
      <c r="AL7" s="406">
        <v>4678</v>
      </c>
      <c r="AM7" s="406">
        <v>5483</v>
      </c>
      <c r="AN7" s="406">
        <v>5961</v>
      </c>
      <c r="AO7" s="406"/>
      <c r="AP7" s="406">
        <f t="shared" si="0"/>
        <v>9306</v>
      </c>
    </row>
    <row r="8" spans="1:42"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c r="AF8" s="412"/>
      <c r="AG8" s="489"/>
      <c r="AH8" s="51"/>
      <c r="AI8" s="410">
        <v>626</v>
      </c>
      <c r="AJ8" s="406">
        <v>325</v>
      </c>
      <c r="AK8" s="406">
        <v>214</v>
      </c>
      <c r="AL8" s="406">
        <v>137</v>
      </c>
      <c r="AM8" s="406">
        <v>164</v>
      </c>
      <c r="AN8" s="406">
        <v>140</v>
      </c>
      <c r="AO8" s="406"/>
      <c r="AP8" s="406">
        <f t="shared" si="0"/>
        <v>192</v>
      </c>
    </row>
    <row r="9" spans="1:42" s="272" customFormat="1" x14ac:dyDescent="0.2">
      <c r="A9" s="307" t="s">
        <v>5</v>
      </c>
      <c r="B9" s="516">
        <v>47</v>
      </c>
      <c r="C9" s="563" t="s">
        <v>112</v>
      </c>
      <c r="D9" s="563" t="s">
        <v>112</v>
      </c>
      <c r="E9" s="564" t="s">
        <v>112</v>
      </c>
      <c r="F9" s="566" t="s">
        <v>112</v>
      </c>
      <c r="G9" s="563" t="s">
        <v>112</v>
      </c>
      <c r="H9" s="563" t="s">
        <v>112</v>
      </c>
      <c r="I9" s="564" t="s">
        <v>112</v>
      </c>
      <c r="J9" s="565" t="s">
        <v>112</v>
      </c>
      <c r="K9" s="563" t="s">
        <v>112</v>
      </c>
      <c r="L9" s="563" t="s">
        <v>112</v>
      </c>
      <c r="M9" s="564" t="s">
        <v>112</v>
      </c>
      <c r="N9" s="516">
        <v>0</v>
      </c>
      <c r="O9" s="375">
        <v>0</v>
      </c>
      <c r="P9" s="375">
        <v>0</v>
      </c>
      <c r="Q9" s="377">
        <v>0</v>
      </c>
      <c r="R9" s="516">
        <v>0</v>
      </c>
      <c r="S9" s="563" t="s">
        <v>112</v>
      </c>
      <c r="T9" s="375">
        <v>0</v>
      </c>
      <c r="U9" s="377">
        <v>0</v>
      </c>
      <c r="V9" s="483">
        <v>0</v>
      </c>
      <c r="W9" s="401">
        <v>0</v>
      </c>
      <c r="X9" s="751">
        <v>0</v>
      </c>
      <c r="Y9" s="377">
        <v>0</v>
      </c>
      <c r="Z9" s="483">
        <v>0</v>
      </c>
      <c r="AA9" s="401">
        <v>0</v>
      </c>
      <c r="AB9" s="751">
        <v>0</v>
      </c>
      <c r="AC9" s="377">
        <v>0</v>
      </c>
      <c r="AD9" s="483">
        <v>0</v>
      </c>
      <c r="AE9" s="401"/>
      <c r="AF9" s="751"/>
      <c r="AG9" s="377"/>
      <c r="AH9" s="51"/>
      <c r="AI9" s="411">
        <v>47</v>
      </c>
      <c r="AJ9" s="405">
        <v>0</v>
      </c>
      <c r="AK9" s="405">
        <v>0</v>
      </c>
      <c r="AL9" s="405">
        <v>0</v>
      </c>
      <c r="AM9" s="405">
        <v>0</v>
      </c>
      <c r="AN9" s="405">
        <v>0</v>
      </c>
      <c r="AO9" s="405"/>
      <c r="AP9" s="405">
        <f t="shared" si="0"/>
        <v>0</v>
      </c>
    </row>
    <row r="10" spans="1:42" ht="13.5" thickBot="1" x14ac:dyDescent="0.25">
      <c r="A10" s="308" t="s">
        <v>170</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c r="AF10" s="526"/>
      <c r="AG10" s="527"/>
      <c r="AH10" s="51"/>
      <c r="AI10" s="528">
        <v>4402</v>
      </c>
      <c r="AJ10" s="529">
        <v>4194</v>
      </c>
      <c r="AK10" s="529">
        <v>4358</v>
      </c>
      <c r="AL10" s="529">
        <v>4815</v>
      </c>
      <c r="AM10" s="529">
        <v>5647</v>
      </c>
      <c r="AN10" s="529">
        <v>6101</v>
      </c>
      <c r="AO10" s="529"/>
      <c r="AP10" s="529">
        <f t="shared" si="0"/>
        <v>9498</v>
      </c>
    </row>
    <row r="11" spans="1:42" ht="6"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477"/>
      <c r="X11" s="412"/>
      <c r="Y11" s="489"/>
      <c r="Z11" s="485"/>
      <c r="AA11" s="477"/>
      <c r="AB11" s="412"/>
      <c r="AC11" s="489"/>
      <c r="AD11" s="485"/>
      <c r="AE11" s="477"/>
      <c r="AF11" s="412"/>
      <c r="AG11" s="489"/>
      <c r="AH11" s="51"/>
      <c r="AI11" s="51"/>
      <c r="AJ11" s="51"/>
      <c r="AK11" s="51"/>
      <c r="AL11" s="51"/>
      <c r="AM11" s="51"/>
      <c r="AN11" s="51"/>
      <c r="AO11" s="51"/>
      <c r="AP11" s="51"/>
    </row>
    <row r="12" spans="1:42" x14ac:dyDescent="0.2">
      <c r="A12" s="304" t="s">
        <v>171</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3">
        <v>1164</v>
      </c>
      <c r="Y12" s="532">
        <v>1306</v>
      </c>
      <c r="Z12" s="530">
        <v>1911</v>
      </c>
      <c r="AA12" s="533">
        <v>2014</v>
      </c>
      <c r="AB12" s="743">
        <v>2099</v>
      </c>
      <c r="AC12" s="532">
        <f>+AC5</f>
        <v>2062</v>
      </c>
      <c r="AD12" s="530">
        <v>2011</v>
      </c>
      <c r="AE12" s="533"/>
      <c r="AF12" s="743"/>
      <c r="AG12" s="532"/>
      <c r="AH12" s="51"/>
      <c r="AI12" s="535">
        <v>2584</v>
      </c>
      <c r="AJ12" s="536">
        <v>2653</v>
      </c>
      <c r="AK12" s="536">
        <v>2976</v>
      </c>
      <c r="AL12" s="536">
        <v>3533</v>
      </c>
      <c r="AM12" s="536">
        <v>4208</v>
      </c>
      <c r="AN12" s="536">
        <v>4720</v>
      </c>
      <c r="AO12" s="536"/>
      <c r="AP12" s="536">
        <f>+Z12+AA12+AB12+AC12</f>
        <v>8086</v>
      </c>
    </row>
    <row r="13" spans="1:42" x14ac:dyDescent="0.2">
      <c r="A13" s="306" t="s">
        <v>172</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c r="AF13" s="548"/>
      <c r="AG13" s="487"/>
      <c r="AH13" s="92"/>
      <c r="AI13" s="384">
        <v>0.58699999999999997</v>
      </c>
      <c r="AJ13" s="380">
        <v>0.63300000000000001</v>
      </c>
      <c r="AK13" s="380">
        <v>0.68300000000000005</v>
      </c>
      <c r="AL13" s="380">
        <v>0.73399999999999999</v>
      </c>
      <c r="AM13" s="380">
        <v>0.745</v>
      </c>
      <c r="AN13" s="380">
        <v>0.77400000000000002</v>
      </c>
      <c r="AO13" s="380"/>
      <c r="AP13" s="380">
        <v>0.85099999999999998</v>
      </c>
    </row>
    <row r="14" spans="1:42" x14ac:dyDescent="0.2">
      <c r="A14" s="367" t="s">
        <v>173</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c r="AF14" s="412"/>
      <c r="AG14" s="489"/>
      <c r="AH14" s="51"/>
      <c r="AI14" s="403">
        <v>1421</v>
      </c>
      <c r="AJ14" s="410">
        <v>1486</v>
      </c>
      <c r="AK14" s="410">
        <v>1656</v>
      </c>
      <c r="AL14" s="410">
        <v>1905</v>
      </c>
      <c r="AM14" s="410">
        <v>2253</v>
      </c>
      <c r="AN14" s="410">
        <v>2367</v>
      </c>
      <c r="AO14" s="410"/>
      <c r="AP14" s="410">
        <f t="shared" ref="AP14:AP19" si="1">+Z14+AA14+AB14+AC14</f>
        <v>3625</v>
      </c>
    </row>
    <row r="15" spans="1:42"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9" t="s">
        <v>112</v>
      </c>
      <c r="T15" s="404">
        <v>0</v>
      </c>
      <c r="U15" s="406">
        <v>-1</v>
      </c>
      <c r="V15" s="485">
        <v>0</v>
      </c>
      <c r="W15" s="477">
        <v>-1</v>
      </c>
      <c r="X15" s="412">
        <v>-1</v>
      </c>
      <c r="Y15" s="489">
        <v>-164</v>
      </c>
      <c r="Z15" s="485">
        <v>-493</v>
      </c>
      <c r="AA15" s="477">
        <v>-64</v>
      </c>
      <c r="AB15" s="412">
        <v>-63</v>
      </c>
      <c r="AC15" s="489">
        <v>-59</v>
      </c>
      <c r="AD15" s="485">
        <v>-58</v>
      </c>
      <c r="AE15" s="477"/>
      <c r="AF15" s="412"/>
      <c r="AG15" s="489"/>
      <c r="AH15" s="51"/>
      <c r="AI15" s="403">
        <v>-10</v>
      </c>
      <c r="AJ15" s="410">
        <v>-16</v>
      </c>
      <c r="AK15" s="410">
        <v>-9</v>
      </c>
      <c r="AL15" s="410">
        <v>-3</v>
      </c>
      <c r="AM15" s="410">
        <v>-2</v>
      </c>
      <c r="AN15" s="410">
        <v>-166</v>
      </c>
      <c r="AO15" s="410"/>
      <c r="AP15" s="410">
        <f t="shared" si="1"/>
        <v>-679</v>
      </c>
    </row>
    <row r="16" spans="1:42"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9" t="s">
        <v>112</v>
      </c>
      <c r="T16" s="404">
        <v>0</v>
      </c>
      <c r="U16" s="406">
        <v>0</v>
      </c>
      <c r="V16" s="485">
        <v>-1</v>
      </c>
      <c r="W16" s="477">
        <v>0</v>
      </c>
      <c r="X16" s="412">
        <v>0</v>
      </c>
      <c r="Y16" s="489">
        <v>-8</v>
      </c>
      <c r="Z16" s="485">
        <v>-3</v>
      </c>
      <c r="AA16" s="477">
        <v>-10</v>
      </c>
      <c r="AB16" s="412">
        <v>0</v>
      </c>
      <c r="AC16" s="489">
        <v>1</v>
      </c>
      <c r="AD16" s="485">
        <v>0</v>
      </c>
      <c r="AE16" s="477"/>
      <c r="AF16" s="412"/>
      <c r="AG16" s="489"/>
      <c r="AH16" s="51"/>
      <c r="AI16" s="403">
        <v>0</v>
      </c>
      <c r="AJ16" s="410">
        <v>-17</v>
      </c>
      <c r="AK16" s="410">
        <v>-1</v>
      </c>
      <c r="AL16" s="410">
        <v>-5</v>
      </c>
      <c r="AM16" s="410">
        <v>0</v>
      </c>
      <c r="AN16" s="410">
        <v>-9</v>
      </c>
      <c r="AO16" s="410"/>
      <c r="AP16" s="410">
        <f t="shared" si="1"/>
        <v>-12</v>
      </c>
    </row>
    <row r="17" spans="1:42" s="272" customFormat="1" x14ac:dyDescent="0.2">
      <c r="A17" s="307" t="s">
        <v>216</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c r="AF17" s="412"/>
      <c r="AG17" s="489"/>
      <c r="AH17" s="51"/>
      <c r="AI17" s="410">
        <v>-1</v>
      </c>
      <c r="AJ17" s="406">
        <v>1</v>
      </c>
      <c r="AK17" s="406">
        <v>-1</v>
      </c>
      <c r="AL17" s="406">
        <v>-6</v>
      </c>
      <c r="AM17" s="406">
        <v>-7</v>
      </c>
      <c r="AN17" s="406">
        <v>-12</v>
      </c>
      <c r="AO17" s="406"/>
      <c r="AP17" s="406">
        <f t="shared" si="1"/>
        <v>-42</v>
      </c>
    </row>
    <row r="18" spans="1:42" s="272" customFormat="1" x14ac:dyDescent="0.2">
      <c r="A18" s="890" t="s">
        <v>152</v>
      </c>
      <c r="B18" s="485">
        <v>-1</v>
      </c>
      <c r="C18" s="375">
        <v>0</v>
      </c>
      <c r="D18" s="375">
        <v>0</v>
      </c>
      <c r="E18" s="489">
        <v>-1</v>
      </c>
      <c r="F18" s="376">
        <v>0</v>
      </c>
      <c r="G18" s="375">
        <v>0</v>
      </c>
      <c r="H18" s="375">
        <v>0</v>
      </c>
      <c r="I18" s="421">
        <v>0</v>
      </c>
      <c r="J18" s="403">
        <v>0</v>
      </c>
      <c r="K18" s="375">
        <v>-2</v>
      </c>
      <c r="L18" s="375">
        <v>-1</v>
      </c>
      <c r="M18" s="421">
        <v>0</v>
      </c>
      <c r="N18" s="485">
        <v>0</v>
      </c>
      <c r="O18" s="375">
        <v>-1</v>
      </c>
      <c r="P18" s="375">
        <v>-1</v>
      </c>
      <c r="Q18" s="421">
        <v>-10</v>
      </c>
      <c r="R18" s="485">
        <v>0</v>
      </c>
      <c r="S18" s="563" t="s">
        <v>112</v>
      </c>
      <c r="T18" s="375">
        <v>-1</v>
      </c>
      <c r="U18" s="421">
        <v>1</v>
      </c>
      <c r="V18" s="850">
        <v>0</v>
      </c>
      <c r="W18" s="376">
        <v>-1</v>
      </c>
      <c r="X18" s="741">
        <v>1</v>
      </c>
      <c r="Y18" s="421">
        <v>-1</v>
      </c>
      <c r="Z18" s="850">
        <v>0</v>
      </c>
      <c r="AA18" s="376">
        <v>0</v>
      </c>
      <c r="AB18" s="741">
        <v>0</v>
      </c>
      <c r="AC18" s="421">
        <v>0</v>
      </c>
      <c r="AD18" s="850">
        <v>0</v>
      </c>
      <c r="AE18" s="376"/>
      <c r="AF18" s="741"/>
      <c r="AG18" s="421"/>
      <c r="AH18" s="412"/>
      <c r="AI18" s="410">
        <v>-2</v>
      </c>
      <c r="AJ18" s="422">
        <v>0</v>
      </c>
      <c r="AK18" s="422">
        <v>-3</v>
      </c>
      <c r="AL18" s="422">
        <v>-12</v>
      </c>
      <c r="AM18" s="422">
        <v>0</v>
      </c>
      <c r="AN18" s="422">
        <v>-1</v>
      </c>
      <c r="AO18" s="422"/>
      <c r="AP18" s="422">
        <f t="shared" si="1"/>
        <v>0</v>
      </c>
    </row>
    <row r="19" spans="1:42" x14ac:dyDescent="0.2">
      <c r="A19" s="307" t="s">
        <v>153</v>
      </c>
      <c r="B19" s="483">
        <v>0</v>
      </c>
      <c r="C19" s="400">
        <v>0</v>
      </c>
      <c r="D19" s="400">
        <v>0</v>
      </c>
      <c r="E19" s="377">
        <v>0</v>
      </c>
      <c r="F19" s="401">
        <v>0</v>
      </c>
      <c r="G19" s="400">
        <v>0</v>
      </c>
      <c r="H19" s="400">
        <v>0</v>
      </c>
      <c r="I19" s="377">
        <v>0</v>
      </c>
      <c r="J19" s="401">
        <v>0</v>
      </c>
      <c r="K19" s="400">
        <v>46</v>
      </c>
      <c r="L19" s="400">
        <v>0</v>
      </c>
      <c r="M19" s="377">
        <v>0</v>
      </c>
      <c r="N19" s="483">
        <v>-46</v>
      </c>
      <c r="O19" s="400">
        <v>0</v>
      </c>
      <c r="P19" s="400">
        <v>0</v>
      </c>
      <c r="Q19" s="377">
        <v>0</v>
      </c>
      <c r="R19" s="483">
        <v>0</v>
      </c>
      <c r="S19" s="680" t="s">
        <v>112</v>
      </c>
      <c r="T19" s="400">
        <v>0</v>
      </c>
      <c r="U19" s="377">
        <v>0</v>
      </c>
      <c r="V19" s="483">
        <v>0</v>
      </c>
      <c r="W19" s="401">
        <v>0</v>
      </c>
      <c r="X19" s="751">
        <v>0</v>
      </c>
      <c r="Y19" s="377">
        <v>0</v>
      </c>
      <c r="Z19" s="483">
        <v>0</v>
      </c>
      <c r="AA19" s="401">
        <v>0</v>
      </c>
      <c r="AB19" s="751">
        <v>0</v>
      </c>
      <c r="AC19" s="377">
        <v>0</v>
      </c>
      <c r="AD19" s="483">
        <v>0</v>
      </c>
      <c r="AE19" s="401"/>
      <c r="AF19" s="751"/>
      <c r="AG19" s="377"/>
      <c r="AH19" s="51"/>
      <c r="AI19" s="423">
        <v>0</v>
      </c>
      <c r="AJ19" s="402">
        <v>0</v>
      </c>
      <c r="AK19" s="402">
        <v>46</v>
      </c>
      <c r="AL19" s="402">
        <v>-46</v>
      </c>
      <c r="AM19" s="402">
        <v>0</v>
      </c>
      <c r="AN19" s="402">
        <v>0</v>
      </c>
      <c r="AO19" s="402"/>
      <c r="AP19" s="402">
        <f t="shared" si="1"/>
        <v>0</v>
      </c>
    </row>
    <row r="20" spans="1:42" x14ac:dyDescent="0.2">
      <c r="A20" s="367" t="s">
        <v>174</v>
      </c>
      <c r="B20" s="485">
        <v>317</v>
      </c>
      <c r="C20" s="404">
        <v>352</v>
      </c>
      <c r="D20" s="404">
        <v>380</v>
      </c>
      <c r="E20" s="489">
        <v>385</v>
      </c>
      <c r="F20" s="477">
        <v>393</v>
      </c>
      <c r="G20" s="404">
        <v>405</v>
      </c>
      <c r="H20" s="404">
        <v>390</v>
      </c>
      <c r="I20" s="406">
        <v>330</v>
      </c>
      <c r="J20" s="403">
        <v>349</v>
      </c>
      <c r="K20" s="404">
        <v>411</v>
      </c>
      <c r="L20" s="404">
        <v>436</v>
      </c>
      <c r="M20" s="406">
        <v>428</v>
      </c>
      <c r="N20" s="485">
        <v>465</v>
      </c>
      <c r="O20" s="404">
        <v>472</v>
      </c>
      <c r="P20" s="404">
        <v>499</v>
      </c>
      <c r="Q20" s="406">
        <v>541</v>
      </c>
      <c r="R20" s="485">
        <v>511</v>
      </c>
      <c r="S20" s="404">
        <v>547</v>
      </c>
      <c r="T20" s="404">
        <v>607</v>
      </c>
      <c r="U20" s="406">
        <v>597</v>
      </c>
      <c r="V20" s="485">
        <v>599</v>
      </c>
      <c r="W20" s="477">
        <v>615</v>
      </c>
      <c r="X20" s="412">
        <v>628</v>
      </c>
      <c r="Y20" s="489">
        <v>713</v>
      </c>
      <c r="Z20" s="485">
        <v>1019</v>
      </c>
      <c r="AA20" s="477">
        <v>1081</v>
      </c>
      <c r="AB20" s="412">
        <v>1132</v>
      </c>
      <c r="AC20" s="489">
        <v>1126</v>
      </c>
      <c r="AD20" s="485">
        <v>1096</v>
      </c>
      <c r="AE20" s="477"/>
      <c r="AF20" s="412"/>
      <c r="AG20" s="489"/>
      <c r="AH20" s="51"/>
      <c r="AI20" s="403">
        <v>1434</v>
      </c>
      <c r="AJ20" s="410">
        <v>1518</v>
      </c>
      <c r="AK20" s="410">
        <v>1624</v>
      </c>
      <c r="AL20" s="410">
        <v>1977</v>
      </c>
      <c r="AM20" s="410">
        <v>2262</v>
      </c>
      <c r="AN20" s="410">
        <v>2555</v>
      </c>
      <c r="AO20" s="410"/>
      <c r="AP20" s="410">
        <f>+Z20+AA20+AB20+AC20</f>
        <v>4358</v>
      </c>
    </row>
    <row r="21" spans="1:42" ht="6" customHeight="1" x14ac:dyDescent="0.2">
      <c r="A21" s="367"/>
      <c r="B21" s="356"/>
      <c r="C21" s="389"/>
      <c r="D21" s="389"/>
      <c r="E21" s="488"/>
      <c r="F21" s="478"/>
      <c r="G21" s="389"/>
      <c r="H21" s="389"/>
      <c r="I21" s="387"/>
      <c r="J21" s="41"/>
      <c r="K21" s="389"/>
      <c r="L21" s="389"/>
      <c r="M21" s="387"/>
      <c r="N21" s="356"/>
      <c r="O21" s="389"/>
      <c r="P21" s="389"/>
      <c r="Q21" s="387"/>
      <c r="R21" s="356"/>
      <c r="S21" s="389"/>
      <c r="T21" s="389"/>
      <c r="U21" s="387"/>
      <c r="V21" s="356"/>
      <c r="W21" s="478"/>
      <c r="X21" s="179"/>
      <c r="Y21" s="488"/>
      <c r="Z21" s="356"/>
      <c r="AA21" s="478"/>
      <c r="AB21" s="179"/>
      <c r="AC21" s="488"/>
      <c r="AD21" s="356"/>
      <c r="AE21" s="478"/>
      <c r="AF21" s="179"/>
      <c r="AG21" s="488"/>
      <c r="AI21" s="41"/>
      <c r="AJ21" s="381"/>
      <c r="AK21" s="381"/>
      <c r="AL21" s="381"/>
      <c r="AM21" s="381"/>
      <c r="AN21" s="381"/>
      <c r="AO21" s="381"/>
      <c r="AP21" s="381"/>
    </row>
    <row r="22" spans="1:42" x14ac:dyDescent="0.2">
      <c r="A22" s="368" t="s">
        <v>175</v>
      </c>
      <c r="B22" s="482">
        <v>0.48811410459587956</v>
      </c>
      <c r="C22" s="388">
        <v>0.53834355828220859</v>
      </c>
      <c r="D22" s="388">
        <v>0.58089368258859786</v>
      </c>
      <c r="E22" s="487">
        <v>0.5904907975460123</v>
      </c>
      <c r="F22" s="476">
        <v>0.58594917787742895</v>
      </c>
      <c r="G22" s="388">
        <v>0.57243319268635728</v>
      </c>
      <c r="H22" s="388">
        <v>0.56842105263157894</v>
      </c>
      <c r="I22" s="386">
        <v>0.50822368421052633</v>
      </c>
      <c r="J22" s="384">
        <v>0.53715170278637769</v>
      </c>
      <c r="K22" s="388">
        <v>0.60593792172739536</v>
      </c>
      <c r="L22" s="388">
        <v>0.53855721393034828</v>
      </c>
      <c r="M22" s="386">
        <v>0.54394904458598725</v>
      </c>
      <c r="N22" s="482">
        <v>0.53737113402061853</v>
      </c>
      <c r="O22" s="388">
        <v>0.5375854214123007</v>
      </c>
      <c r="P22" s="388">
        <v>0.53470715835141003</v>
      </c>
      <c r="Q22" s="386">
        <v>0.54649947753396033</v>
      </c>
      <c r="R22" s="482">
        <v>0.55701754385964908</v>
      </c>
      <c r="S22" s="388">
        <v>0.55161943319838058</v>
      </c>
      <c r="T22" s="388">
        <v>0.5311676909569798</v>
      </c>
      <c r="U22" s="386">
        <v>0.50898203592814373</v>
      </c>
      <c r="V22" s="482">
        <v>0.54100000000000004</v>
      </c>
      <c r="W22" s="476">
        <v>0.53200000000000003</v>
      </c>
      <c r="X22" s="548">
        <v>0.53800000000000003</v>
      </c>
      <c r="Y22" s="487">
        <v>0.40899999999999997</v>
      </c>
      <c r="Z22" s="482">
        <v>0.26700000000000002</v>
      </c>
      <c r="AA22" s="476">
        <v>0.496</v>
      </c>
      <c r="AB22" s="548">
        <v>0.505</v>
      </c>
      <c r="AC22" s="487">
        <v>0.51300000000000001</v>
      </c>
      <c r="AD22" s="482">
        <v>0.51200000000000001</v>
      </c>
      <c r="AE22" s="476"/>
      <c r="AF22" s="548"/>
      <c r="AG22" s="487"/>
      <c r="AI22" s="384">
        <v>0.54992260061919507</v>
      </c>
      <c r="AJ22" s="380">
        <v>0.56012061816811154</v>
      </c>
      <c r="AK22" s="380">
        <v>0.55645161290322576</v>
      </c>
      <c r="AL22" s="380">
        <v>0.53920181149165014</v>
      </c>
      <c r="AM22" s="380">
        <v>0.53540874524714832</v>
      </c>
      <c r="AN22" s="380">
        <v>0.501</v>
      </c>
      <c r="AO22" s="380"/>
      <c r="AP22" s="380">
        <v>0.44800000000000001</v>
      </c>
    </row>
    <row r="23" spans="1:42" x14ac:dyDescent="0.2">
      <c r="A23" s="368" t="s">
        <v>176</v>
      </c>
      <c r="B23" s="482">
        <v>0.50237717908082413</v>
      </c>
      <c r="C23" s="388">
        <v>0.53987730061349692</v>
      </c>
      <c r="D23" s="388">
        <v>0.58551617873651773</v>
      </c>
      <c r="E23" s="487">
        <v>0.5904907975460123</v>
      </c>
      <c r="F23" s="476">
        <v>0.58744394618834084</v>
      </c>
      <c r="G23" s="388">
        <v>0.569620253164557</v>
      </c>
      <c r="H23" s="388">
        <v>0.5864661654135338</v>
      </c>
      <c r="I23" s="386">
        <v>0.54276315789473684</v>
      </c>
      <c r="J23" s="384">
        <v>0.54024767801857587</v>
      </c>
      <c r="K23" s="388">
        <v>0.55465587044534415</v>
      </c>
      <c r="L23" s="388">
        <v>0.54228855721393032</v>
      </c>
      <c r="M23" s="386">
        <v>0.54522292993630572</v>
      </c>
      <c r="N23" s="482">
        <v>0.59922680412371132</v>
      </c>
      <c r="O23" s="388">
        <v>0.5375854214123007</v>
      </c>
      <c r="P23" s="388">
        <v>0.54121475054229939</v>
      </c>
      <c r="Q23" s="386">
        <v>0.5653082549634274</v>
      </c>
      <c r="R23" s="482">
        <v>0.5603070175438597</v>
      </c>
      <c r="S23" s="388">
        <v>0.55364372469635625</v>
      </c>
      <c r="T23" s="388">
        <v>0.53292361720807724</v>
      </c>
      <c r="U23" s="386">
        <v>0.51069289991445677</v>
      </c>
      <c r="V23" s="482">
        <v>0.54300000000000004</v>
      </c>
      <c r="W23" s="476">
        <v>0.53700000000000003</v>
      </c>
      <c r="X23" s="548">
        <v>0.54</v>
      </c>
      <c r="Y23" s="487">
        <v>0.54600000000000004</v>
      </c>
      <c r="Z23" s="482">
        <v>0.53300000000000003</v>
      </c>
      <c r="AA23" s="476">
        <v>0.53700000000000003</v>
      </c>
      <c r="AB23" s="548">
        <v>0.53900000000000003</v>
      </c>
      <c r="AC23" s="487">
        <v>0.54600000000000004</v>
      </c>
      <c r="AD23" s="482">
        <v>0.54500000000000004</v>
      </c>
      <c r="AE23" s="476"/>
      <c r="AF23" s="548"/>
      <c r="AG23" s="487"/>
      <c r="AI23" s="384">
        <v>0.554953560371517</v>
      </c>
      <c r="AJ23" s="380">
        <v>0.57218243497926879</v>
      </c>
      <c r="AK23" s="380">
        <v>0.54569892473118276</v>
      </c>
      <c r="AL23" s="380">
        <v>0.55958109255590149</v>
      </c>
      <c r="AM23" s="380">
        <v>0.5375475285171103</v>
      </c>
      <c r="AN23" s="380">
        <v>0.54100000000000004</v>
      </c>
      <c r="AO23" s="380"/>
      <c r="AP23" s="380">
        <v>0.53900000000000003</v>
      </c>
    </row>
    <row r="24" spans="1:42" x14ac:dyDescent="0.2">
      <c r="A24" s="369"/>
      <c r="B24" s="356"/>
      <c r="C24" s="389"/>
      <c r="D24" s="389"/>
      <c r="E24" s="488"/>
      <c r="F24" s="478"/>
      <c r="G24" s="389"/>
      <c r="H24" s="389"/>
      <c r="I24" s="387"/>
      <c r="J24" s="41"/>
      <c r="K24" s="389"/>
      <c r="L24" s="389"/>
      <c r="M24" s="387"/>
      <c r="N24" s="356"/>
      <c r="O24" s="389"/>
      <c r="P24" s="389"/>
      <c r="Q24" s="387"/>
      <c r="R24" s="356"/>
      <c r="S24" s="389"/>
      <c r="T24" s="389"/>
      <c r="U24" s="387"/>
      <c r="V24" s="356"/>
      <c r="W24" s="478"/>
      <c r="X24" s="179"/>
      <c r="Y24" s="488"/>
      <c r="Z24" s="356"/>
      <c r="AA24" s="478"/>
      <c r="AB24" s="179"/>
      <c r="AC24" s="488"/>
      <c r="AD24" s="356"/>
      <c r="AE24" s="478"/>
      <c r="AF24" s="179"/>
      <c r="AG24" s="488"/>
      <c r="AI24" s="41"/>
      <c r="AJ24" s="381"/>
      <c r="AK24" s="381"/>
      <c r="AL24" s="381"/>
      <c r="AM24" s="381"/>
      <c r="AN24" s="381"/>
      <c r="AO24" s="381"/>
      <c r="AP24" s="381"/>
    </row>
    <row r="25" spans="1:42" x14ac:dyDescent="0.2">
      <c r="A25" s="367" t="s">
        <v>177</v>
      </c>
      <c r="B25" s="485">
        <v>35</v>
      </c>
      <c r="C25" s="404">
        <v>77</v>
      </c>
      <c r="D25" s="404">
        <v>103</v>
      </c>
      <c r="E25" s="489">
        <v>99</v>
      </c>
      <c r="F25" s="477">
        <v>99</v>
      </c>
      <c r="G25" s="404">
        <v>97</v>
      </c>
      <c r="H25" s="404">
        <v>74</v>
      </c>
      <c r="I25" s="406">
        <v>18</v>
      </c>
      <c r="J25" s="403">
        <v>63</v>
      </c>
      <c r="K25" s="404">
        <v>154</v>
      </c>
      <c r="L25" s="404">
        <v>157</v>
      </c>
      <c r="M25" s="406">
        <v>105</v>
      </c>
      <c r="N25" s="485">
        <v>123</v>
      </c>
      <c r="O25" s="404">
        <v>178</v>
      </c>
      <c r="P25" s="404">
        <v>184</v>
      </c>
      <c r="Q25" s="406">
        <v>227</v>
      </c>
      <c r="R25" s="485">
        <v>200</v>
      </c>
      <c r="S25" s="404">
        <v>232</v>
      </c>
      <c r="T25" s="404">
        <v>274</v>
      </c>
      <c r="U25" s="406">
        <v>277</v>
      </c>
      <c r="V25" s="485">
        <v>266</v>
      </c>
      <c r="W25" s="477">
        <v>293</v>
      </c>
      <c r="X25" s="412">
        <v>331</v>
      </c>
      <c r="Y25" s="489">
        <v>995</v>
      </c>
      <c r="Z25" s="485">
        <v>-486</v>
      </c>
      <c r="AA25" s="477">
        <v>-56</v>
      </c>
      <c r="AB25" s="412">
        <v>116</v>
      </c>
      <c r="AC25" s="489">
        <v>124</v>
      </c>
      <c r="AD25" s="485">
        <v>81</v>
      </c>
      <c r="AE25" s="477"/>
      <c r="AF25" s="412"/>
      <c r="AG25" s="489"/>
      <c r="AH25" s="51"/>
      <c r="AI25" s="403">
        <v>314</v>
      </c>
      <c r="AJ25" s="410">
        <v>288</v>
      </c>
      <c r="AK25" s="410">
        <v>479</v>
      </c>
      <c r="AL25" s="410">
        <v>712</v>
      </c>
      <c r="AM25" s="410">
        <v>983</v>
      </c>
      <c r="AN25" s="410">
        <v>1885</v>
      </c>
      <c r="AO25" s="410"/>
      <c r="AP25" s="410">
        <f t="shared" ref="AP25:AP31" si="2">+Z25+AA25+AB25+AC25</f>
        <v>-302</v>
      </c>
    </row>
    <row r="26" spans="1:42" x14ac:dyDescent="0.2">
      <c r="A26" s="307" t="s">
        <v>14</v>
      </c>
      <c r="B26" s="485">
        <v>-59</v>
      </c>
      <c r="C26" s="404">
        <v>-56</v>
      </c>
      <c r="D26" s="404">
        <v>-46</v>
      </c>
      <c r="E26" s="489">
        <v>-50</v>
      </c>
      <c r="F26" s="477">
        <v>-50</v>
      </c>
      <c r="G26" s="404">
        <v>-45</v>
      </c>
      <c r="H26" s="404">
        <v>-60</v>
      </c>
      <c r="I26" s="406">
        <v>-51</v>
      </c>
      <c r="J26" s="403">
        <v>-48</v>
      </c>
      <c r="K26" s="404">
        <v>-52</v>
      </c>
      <c r="L26" s="404">
        <v>-45</v>
      </c>
      <c r="M26" s="406">
        <v>-45</v>
      </c>
      <c r="N26" s="485">
        <v>-46</v>
      </c>
      <c r="O26" s="404">
        <v>-45</v>
      </c>
      <c r="P26" s="404">
        <v>-46</v>
      </c>
      <c r="Q26" s="406">
        <v>-26</v>
      </c>
      <c r="R26" s="485">
        <v>-24</v>
      </c>
      <c r="S26" s="404">
        <v>-22</v>
      </c>
      <c r="T26" s="404">
        <v>-22</v>
      </c>
      <c r="U26" s="406">
        <v>-16</v>
      </c>
      <c r="V26" s="485">
        <v>-14</v>
      </c>
      <c r="W26" s="477">
        <v>-18</v>
      </c>
      <c r="X26" s="412">
        <v>-14</v>
      </c>
      <c r="Y26" s="489">
        <v>-283</v>
      </c>
      <c r="Z26" s="485">
        <v>-847</v>
      </c>
      <c r="AA26" s="477">
        <v>-501</v>
      </c>
      <c r="AB26" s="412">
        <v>-428</v>
      </c>
      <c r="AC26" s="489">
        <v>-426</v>
      </c>
      <c r="AD26" s="485">
        <v>-429</v>
      </c>
      <c r="AE26" s="477"/>
      <c r="AF26" s="412"/>
      <c r="AG26" s="489"/>
      <c r="AH26" s="51"/>
      <c r="AI26" s="403">
        <v>-211</v>
      </c>
      <c r="AJ26" s="410">
        <v>-206</v>
      </c>
      <c r="AK26" s="410">
        <v>-190</v>
      </c>
      <c r="AL26" s="410">
        <v>-163</v>
      </c>
      <c r="AM26" s="410">
        <v>-84</v>
      </c>
      <c r="AN26" s="410">
        <v>-329</v>
      </c>
      <c r="AO26" s="410"/>
      <c r="AP26" s="410">
        <f t="shared" si="2"/>
        <v>-2202</v>
      </c>
    </row>
    <row r="27" spans="1:42" x14ac:dyDescent="0.2">
      <c r="A27" s="307" t="s">
        <v>15</v>
      </c>
      <c r="B27" s="485">
        <v>-2</v>
      </c>
      <c r="C27" s="404">
        <v>3</v>
      </c>
      <c r="D27" s="404">
        <v>4</v>
      </c>
      <c r="E27" s="489">
        <v>3</v>
      </c>
      <c r="F27" s="477">
        <v>-1</v>
      </c>
      <c r="G27" s="404">
        <v>-3</v>
      </c>
      <c r="H27" s="404">
        <v>-1</v>
      </c>
      <c r="I27" s="406">
        <v>-35</v>
      </c>
      <c r="J27" s="403">
        <v>0</v>
      </c>
      <c r="K27" s="404">
        <v>1</v>
      </c>
      <c r="L27" s="404">
        <v>1</v>
      </c>
      <c r="M27" s="406">
        <v>-26</v>
      </c>
      <c r="N27" s="485">
        <v>-1</v>
      </c>
      <c r="O27" s="404">
        <v>3</v>
      </c>
      <c r="P27" s="404">
        <v>-4</v>
      </c>
      <c r="Q27" s="406">
        <v>-2</v>
      </c>
      <c r="R27" s="485">
        <v>-2</v>
      </c>
      <c r="S27" s="404">
        <v>1</v>
      </c>
      <c r="T27" s="404">
        <v>0</v>
      </c>
      <c r="U27" s="406">
        <v>-2</v>
      </c>
      <c r="V27" s="485">
        <v>-11</v>
      </c>
      <c r="W27" s="477">
        <v>-6</v>
      </c>
      <c r="X27" s="412">
        <v>1</v>
      </c>
      <c r="Y27" s="489">
        <v>-195</v>
      </c>
      <c r="Z27" s="485">
        <v>-14</v>
      </c>
      <c r="AA27" s="477">
        <v>-39</v>
      </c>
      <c r="AB27" s="412">
        <v>0</v>
      </c>
      <c r="AC27" s="489">
        <v>1</v>
      </c>
      <c r="AD27" s="485">
        <v>9</v>
      </c>
      <c r="AE27" s="477"/>
      <c r="AF27" s="412"/>
      <c r="AG27" s="489"/>
      <c r="AH27" s="51"/>
      <c r="AI27" s="403">
        <v>8</v>
      </c>
      <c r="AJ27" s="410">
        <v>-40</v>
      </c>
      <c r="AK27" s="410">
        <v>-24</v>
      </c>
      <c r="AL27" s="410">
        <v>-4</v>
      </c>
      <c r="AM27" s="410">
        <v>-3</v>
      </c>
      <c r="AN27" s="410">
        <v>-211</v>
      </c>
      <c r="AO27" s="410"/>
      <c r="AP27" s="410">
        <f t="shared" si="2"/>
        <v>-52</v>
      </c>
    </row>
    <row r="28" spans="1:42" s="272" customFormat="1" x14ac:dyDescent="0.2">
      <c r="A28" s="307" t="s">
        <v>216</v>
      </c>
      <c r="B28" s="485">
        <v>-5</v>
      </c>
      <c r="C28" s="404">
        <v>-4</v>
      </c>
      <c r="D28" s="404">
        <v>-5</v>
      </c>
      <c r="E28" s="489">
        <v>0</v>
      </c>
      <c r="F28" s="477">
        <v>-4</v>
      </c>
      <c r="G28" s="404">
        <v>-2</v>
      </c>
      <c r="H28" s="404">
        <v>-2</v>
      </c>
      <c r="I28" s="406">
        <v>-7</v>
      </c>
      <c r="J28" s="403">
        <v>-7</v>
      </c>
      <c r="K28" s="404">
        <v>-9</v>
      </c>
      <c r="L28" s="404">
        <v>-9</v>
      </c>
      <c r="M28" s="406">
        <v>-12</v>
      </c>
      <c r="N28" s="485">
        <v>-12</v>
      </c>
      <c r="O28" s="404">
        <v>-16</v>
      </c>
      <c r="P28" s="404">
        <v>-16</v>
      </c>
      <c r="Q28" s="406">
        <v>-24</v>
      </c>
      <c r="R28" s="485">
        <v>-22</v>
      </c>
      <c r="S28" s="404">
        <v>-29</v>
      </c>
      <c r="T28" s="404">
        <v>-26</v>
      </c>
      <c r="U28" s="406">
        <v>-27</v>
      </c>
      <c r="V28" s="485">
        <v>-28</v>
      </c>
      <c r="W28" s="477">
        <v>-29</v>
      </c>
      <c r="X28" s="412">
        <v>-28</v>
      </c>
      <c r="Y28" s="489">
        <v>-99</v>
      </c>
      <c r="Z28" s="485">
        <v>-92</v>
      </c>
      <c r="AA28" s="477">
        <v>-73</v>
      </c>
      <c r="AB28" s="412">
        <v>-72</v>
      </c>
      <c r="AC28" s="489">
        <v>-76</v>
      </c>
      <c r="AD28" s="485">
        <v>-67</v>
      </c>
      <c r="AE28" s="477"/>
      <c r="AF28" s="412"/>
      <c r="AG28" s="489"/>
      <c r="AH28" s="51"/>
      <c r="AI28" s="403">
        <v>-14</v>
      </c>
      <c r="AJ28" s="410">
        <v>-15</v>
      </c>
      <c r="AK28" s="410">
        <v>-37</v>
      </c>
      <c r="AL28" s="410">
        <v>-68</v>
      </c>
      <c r="AM28" s="410">
        <v>-104</v>
      </c>
      <c r="AN28" s="410">
        <v>-184</v>
      </c>
      <c r="AO28" s="410"/>
      <c r="AP28" s="410">
        <f t="shared" si="2"/>
        <v>-313</v>
      </c>
    </row>
    <row r="29" spans="1:42" s="272" customFormat="1" x14ac:dyDescent="0.2">
      <c r="A29" s="307"/>
      <c r="B29" s="485"/>
      <c r="C29" s="404"/>
      <c r="D29" s="404"/>
      <c r="E29" s="489"/>
      <c r="F29" s="477"/>
      <c r="G29" s="404"/>
      <c r="H29" s="404"/>
      <c r="I29" s="406"/>
      <c r="J29" s="403"/>
      <c r="K29" s="404"/>
      <c r="L29" s="404"/>
      <c r="M29" s="406"/>
      <c r="N29" s="485"/>
      <c r="O29" s="404"/>
      <c r="P29" s="404"/>
      <c r="Q29" s="406"/>
      <c r="R29" s="485"/>
      <c r="S29" s="404"/>
      <c r="T29" s="404"/>
      <c r="U29" s="406"/>
      <c r="V29" s="485"/>
      <c r="W29" s="477"/>
      <c r="X29" s="412"/>
      <c r="Y29" s="489"/>
      <c r="Z29" s="485"/>
      <c r="AA29" s="477"/>
      <c r="AB29" s="412"/>
      <c r="AC29" s="489"/>
      <c r="AD29" s="485">
        <v>-2</v>
      </c>
      <c r="AE29" s="477"/>
      <c r="AF29" s="412"/>
      <c r="AG29" s="489"/>
      <c r="AH29" s="51"/>
      <c r="AI29" s="403"/>
      <c r="AJ29" s="410"/>
      <c r="AK29" s="410"/>
      <c r="AL29" s="410"/>
      <c r="AM29" s="410"/>
      <c r="AN29" s="410"/>
      <c r="AO29" s="410"/>
      <c r="AP29" s="410"/>
    </row>
    <row r="30" spans="1:42" s="272" customFormat="1" x14ac:dyDescent="0.2">
      <c r="A30" s="890" t="s">
        <v>152</v>
      </c>
      <c r="B30" s="485">
        <v>-1</v>
      </c>
      <c r="C30" s="404">
        <v>0</v>
      </c>
      <c r="D30" s="404">
        <v>-2</v>
      </c>
      <c r="E30" s="489">
        <v>0</v>
      </c>
      <c r="F30" s="477">
        <v>-1</v>
      </c>
      <c r="G30" s="404">
        <v>-1</v>
      </c>
      <c r="H30" s="404">
        <v>0</v>
      </c>
      <c r="I30" s="406">
        <v>0</v>
      </c>
      <c r="J30" s="403">
        <v>-2</v>
      </c>
      <c r="K30" s="404">
        <v>-9</v>
      </c>
      <c r="L30" s="404">
        <v>16</v>
      </c>
      <c r="M30" s="406">
        <v>-3</v>
      </c>
      <c r="N30" s="485">
        <v>-1</v>
      </c>
      <c r="O30" s="404">
        <v>-2</v>
      </c>
      <c r="P30" s="404">
        <v>-1</v>
      </c>
      <c r="Q30" s="406">
        <v>-11</v>
      </c>
      <c r="R30" s="485">
        <v>-1</v>
      </c>
      <c r="S30" s="404">
        <v>7</v>
      </c>
      <c r="T30" s="404">
        <v>-1</v>
      </c>
      <c r="U30" s="406">
        <v>1</v>
      </c>
      <c r="V30" s="485">
        <v>0</v>
      </c>
      <c r="W30" s="477">
        <v>-1</v>
      </c>
      <c r="X30" s="412">
        <v>1</v>
      </c>
      <c r="Y30" s="489">
        <v>1191</v>
      </c>
      <c r="Z30" s="485">
        <v>0</v>
      </c>
      <c r="AA30" s="477">
        <v>13</v>
      </c>
      <c r="AB30" s="412">
        <v>0</v>
      </c>
      <c r="AC30" s="489">
        <v>-1</v>
      </c>
      <c r="AD30" s="485">
        <v>0</v>
      </c>
      <c r="AE30" s="477"/>
      <c r="AF30" s="412"/>
      <c r="AG30" s="489"/>
      <c r="AH30" s="412"/>
      <c r="AI30" s="403">
        <v>-3</v>
      </c>
      <c r="AJ30" s="410">
        <v>-2</v>
      </c>
      <c r="AK30" s="410">
        <v>2</v>
      </c>
      <c r="AL30" s="410">
        <v>-15</v>
      </c>
      <c r="AM30" s="410">
        <v>6</v>
      </c>
      <c r="AN30" s="410">
        <v>1191</v>
      </c>
      <c r="AO30" s="410"/>
      <c r="AP30" s="410">
        <f t="shared" si="2"/>
        <v>12</v>
      </c>
    </row>
    <row r="31" spans="1:42" x14ac:dyDescent="0.2">
      <c r="A31" s="307" t="s">
        <v>153</v>
      </c>
      <c r="B31" s="483">
        <v>0</v>
      </c>
      <c r="C31" s="400">
        <v>0</v>
      </c>
      <c r="D31" s="400">
        <v>0</v>
      </c>
      <c r="E31" s="377">
        <v>0</v>
      </c>
      <c r="F31" s="401">
        <v>0</v>
      </c>
      <c r="G31" s="400">
        <v>0</v>
      </c>
      <c r="H31" s="400">
        <v>0</v>
      </c>
      <c r="I31" s="377">
        <v>0</v>
      </c>
      <c r="J31" s="401">
        <v>0</v>
      </c>
      <c r="K31" s="400">
        <v>46</v>
      </c>
      <c r="L31" s="400">
        <v>0</v>
      </c>
      <c r="M31" s="377">
        <v>0</v>
      </c>
      <c r="N31" s="483">
        <v>-46</v>
      </c>
      <c r="O31" s="400">
        <v>0</v>
      </c>
      <c r="P31" s="400">
        <v>0</v>
      </c>
      <c r="Q31" s="377">
        <v>0</v>
      </c>
      <c r="R31" s="483">
        <v>0</v>
      </c>
      <c r="S31" s="680" t="s">
        <v>112</v>
      </c>
      <c r="T31" s="400">
        <v>0</v>
      </c>
      <c r="U31" s="377">
        <v>0</v>
      </c>
      <c r="V31" s="483">
        <v>0</v>
      </c>
      <c r="W31" s="401">
        <v>0</v>
      </c>
      <c r="X31" s="751">
        <v>0</v>
      </c>
      <c r="Y31" s="377">
        <v>0</v>
      </c>
      <c r="Z31" s="483">
        <v>0</v>
      </c>
      <c r="AA31" s="401">
        <v>0</v>
      </c>
      <c r="AB31" s="751">
        <v>0</v>
      </c>
      <c r="AC31" s="377">
        <v>0</v>
      </c>
      <c r="AD31" s="483">
        <v>0</v>
      </c>
      <c r="AE31" s="401"/>
      <c r="AF31" s="751"/>
      <c r="AG31" s="377"/>
      <c r="AH31" s="51"/>
      <c r="AI31" s="423">
        <v>0</v>
      </c>
      <c r="AJ31" s="402">
        <v>0</v>
      </c>
      <c r="AK31" s="402">
        <v>46</v>
      </c>
      <c r="AL31" s="402">
        <v>-46</v>
      </c>
      <c r="AM31" s="402">
        <v>0</v>
      </c>
      <c r="AN31" s="402">
        <v>0</v>
      </c>
      <c r="AO31" s="402"/>
      <c r="AP31" s="402">
        <f t="shared" si="2"/>
        <v>0</v>
      </c>
    </row>
    <row r="32" spans="1:42" x14ac:dyDescent="0.2">
      <c r="A32" s="367" t="s">
        <v>178</v>
      </c>
      <c r="B32" s="485">
        <v>102</v>
      </c>
      <c r="C32" s="404">
        <v>134</v>
      </c>
      <c r="D32" s="404">
        <v>152</v>
      </c>
      <c r="E32" s="489">
        <v>146</v>
      </c>
      <c r="F32" s="477">
        <v>155</v>
      </c>
      <c r="G32" s="404">
        <v>148</v>
      </c>
      <c r="H32" s="404">
        <v>137</v>
      </c>
      <c r="I32" s="406">
        <v>111</v>
      </c>
      <c r="J32" s="403">
        <v>120</v>
      </c>
      <c r="K32" s="404">
        <v>177</v>
      </c>
      <c r="L32" s="404">
        <v>194</v>
      </c>
      <c r="M32" s="406">
        <v>191</v>
      </c>
      <c r="N32" s="485">
        <v>229</v>
      </c>
      <c r="O32" s="404">
        <v>238</v>
      </c>
      <c r="P32" s="404">
        <v>251</v>
      </c>
      <c r="Q32" s="406">
        <v>290</v>
      </c>
      <c r="R32" s="485">
        <v>249</v>
      </c>
      <c r="S32" s="404">
        <v>275</v>
      </c>
      <c r="T32" s="404">
        <v>323</v>
      </c>
      <c r="U32" s="406">
        <v>321</v>
      </c>
      <c r="V32" s="485">
        <v>319</v>
      </c>
      <c r="W32" s="477">
        <v>347</v>
      </c>
      <c r="X32" s="412">
        <v>371</v>
      </c>
      <c r="Y32" s="489">
        <v>381</v>
      </c>
      <c r="Z32" s="485">
        <v>467</v>
      </c>
      <c r="AA32" s="477">
        <v>544</v>
      </c>
      <c r="AB32" s="412">
        <v>616</v>
      </c>
      <c r="AC32" s="489">
        <v>626</v>
      </c>
      <c r="AD32" s="485">
        <v>570</v>
      </c>
      <c r="AE32" s="477"/>
      <c r="AF32" s="412"/>
      <c r="AG32" s="489"/>
      <c r="AH32" s="51"/>
      <c r="AI32" s="403">
        <v>534</v>
      </c>
      <c r="AJ32" s="410">
        <v>551</v>
      </c>
      <c r="AK32" s="410">
        <v>682</v>
      </c>
      <c r="AL32" s="410">
        <v>1008</v>
      </c>
      <c r="AM32" s="410">
        <v>1168</v>
      </c>
      <c r="AN32" s="410">
        <v>1418</v>
      </c>
      <c r="AO32" s="410"/>
      <c r="AP32" s="410">
        <f>+Z32+AA32+AB32+AC32</f>
        <v>2253</v>
      </c>
    </row>
    <row r="33" spans="1:42" ht="6" customHeight="1" x14ac:dyDescent="0.2">
      <c r="A33" s="367"/>
      <c r="B33" s="356"/>
      <c r="C33" s="389"/>
      <c r="D33" s="389"/>
      <c r="E33" s="488"/>
      <c r="F33" s="478"/>
      <c r="G33" s="389"/>
      <c r="H33" s="389"/>
      <c r="I33" s="387"/>
      <c r="J33" s="41"/>
      <c r="K33" s="389"/>
      <c r="L33" s="389"/>
      <c r="M33" s="387"/>
      <c r="N33" s="356"/>
      <c r="O33" s="389"/>
      <c r="P33" s="389"/>
      <c r="Q33" s="387"/>
      <c r="R33" s="356"/>
      <c r="S33" s="389"/>
      <c r="T33" s="389"/>
      <c r="U33" s="387"/>
      <c r="V33" s="356"/>
      <c r="W33" s="478"/>
      <c r="X33" s="179"/>
      <c r="Y33" s="488"/>
      <c r="Z33" s="356"/>
      <c r="AA33" s="478"/>
      <c r="AB33" s="179"/>
      <c r="AC33" s="488"/>
      <c r="AD33" s="356"/>
      <c r="AE33" s="478"/>
      <c r="AF33" s="179"/>
      <c r="AG33" s="488"/>
      <c r="AI33" s="41"/>
      <c r="AJ33" s="381"/>
      <c r="AK33" s="381"/>
      <c r="AL33" s="381"/>
      <c r="AM33" s="381"/>
      <c r="AN33" s="381"/>
      <c r="AO33" s="381"/>
      <c r="AP33" s="381"/>
    </row>
    <row r="34" spans="1:42" x14ac:dyDescent="0.2">
      <c r="A34" s="368" t="s">
        <v>179</v>
      </c>
      <c r="B34" s="482">
        <v>5.5467511885895403E-2</v>
      </c>
      <c r="C34" s="388">
        <v>0.11809815950920245</v>
      </c>
      <c r="D34" s="388">
        <v>0.15870570107858242</v>
      </c>
      <c r="E34" s="487">
        <v>0.15184049079754602</v>
      </c>
      <c r="F34" s="476">
        <v>0.14798206278026907</v>
      </c>
      <c r="G34" s="388">
        <v>0.13642756680731363</v>
      </c>
      <c r="H34" s="388">
        <v>0.11127819548872181</v>
      </c>
      <c r="I34" s="386">
        <v>2.9605263157894735E-2</v>
      </c>
      <c r="J34" s="384">
        <v>9.7523219814241488E-2</v>
      </c>
      <c r="K34" s="388">
        <v>0.2078272604588394</v>
      </c>
      <c r="L34" s="388">
        <v>0.19527363184079602</v>
      </c>
      <c r="M34" s="386">
        <v>0.13375796178343949</v>
      </c>
      <c r="N34" s="482">
        <v>0.15850515463917525</v>
      </c>
      <c r="O34" s="388">
        <v>0.20273348519362186</v>
      </c>
      <c r="P34" s="388">
        <v>0.19956616052060738</v>
      </c>
      <c r="Q34" s="386">
        <v>0.23719958202716823</v>
      </c>
      <c r="R34" s="482">
        <v>0.21929824561403508</v>
      </c>
      <c r="S34" s="388">
        <v>0.23481781376518218</v>
      </c>
      <c r="T34" s="388">
        <v>0.24056189640035119</v>
      </c>
      <c r="U34" s="386">
        <v>0.2369546621043627</v>
      </c>
      <c r="V34" s="482">
        <v>0.24099999999999999</v>
      </c>
      <c r="W34" s="476">
        <v>0.25600000000000001</v>
      </c>
      <c r="X34" s="548">
        <v>0.28399999999999997</v>
      </c>
      <c r="Y34" s="487">
        <v>0.76200000000000001</v>
      </c>
      <c r="Z34" s="482">
        <v>-0.254</v>
      </c>
      <c r="AA34" s="476">
        <v>-2.8000000000000001E-2</v>
      </c>
      <c r="AB34" s="548">
        <v>5.5E-2</v>
      </c>
      <c r="AC34" s="487">
        <v>0.06</v>
      </c>
      <c r="AD34" s="482">
        <v>0.04</v>
      </c>
      <c r="AE34" s="476"/>
      <c r="AF34" s="548"/>
      <c r="AG34" s="487"/>
      <c r="AI34" s="384">
        <v>0.12151702786377709</v>
      </c>
      <c r="AJ34" s="380">
        <v>0.10855635130041462</v>
      </c>
      <c r="AK34" s="380">
        <v>0.16095430107526881</v>
      </c>
      <c r="AL34" s="380">
        <v>0.20152844607981885</v>
      </c>
      <c r="AM34" s="380">
        <v>0.23360266159695817</v>
      </c>
      <c r="AN34" s="380">
        <v>0.39900000000000002</v>
      </c>
      <c r="AO34" s="380"/>
      <c r="AP34" s="380">
        <v>-3.6999999999999998E-2</v>
      </c>
    </row>
    <row r="35" spans="1:42" x14ac:dyDescent="0.2">
      <c r="A35" s="370" t="s">
        <v>180</v>
      </c>
      <c r="B35" s="484">
        <v>0.16164817749603805</v>
      </c>
      <c r="C35" s="395">
        <v>0.20552147239263804</v>
      </c>
      <c r="D35" s="395">
        <v>0.23420647149460708</v>
      </c>
      <c r="E35" s="490">
        <v>0.22392638036809817</v>
      </c>
      <c r="F35" s="479">
        <v>0.23168908819133036</v>
      </c>
      <c r="G35" s="395">
        <v>0.20815752461322082</v>
      </c>
      <c r="H35" s="395">
        <v>0.20601503759398496</v>
      </c>
      <c r="I35" s="396">
        <v>0.18256578947368421</v>
      </c>
      <c r="J35" s="394">
        <v>0.18575851393188855</v>
      </c>
      <c r="K35" s="395">
        <v>0.23886639676113361</v>
      </c>
      <c r="L35" s="395">
        <v>0.24129353233830847</v>
      </c>
      <c r="M35" s="396">
        <v>0.24331210191082803</v>
      </c>
      <c r="N35" s="484">
        <v>0.29510309278350516</v>
      </c>
      <c r="O35" s="395">
        <v>0.27107061503416857</v>
      </c>
      <c r="P35" s="395">
        <v>0.27223427331887201</v>
      </c>
      <c r="Q35" s="396">
        <v>0.30303030303030304</v>
      </c>
      <c r="R35" s="484">
        <v>0.27302631578947367</v>
      </c>
      <c r="S35" s="395">
        <v>0.27834008097165991</v>
      </c>
      <c r="T35" s="395">
        <v>0.28358208955223879</v>
      </c>
      <c r="U35" s="396">
        <v>0.27459366980325062</v>
      </c>
      <c r="V35" s="484">
        <v>0.28899999999999998</v>
      </c>
      <c r="W35" s="479">
        <v>0.30299999999999999</v>
      </c>
      <c r="X35" s="744">
        <v>0.31900000000000001</v>
      </c>
      <c r="Y35" s="490">
        <v>0.29199999999999998</v>
      </c>
      <c r="Z35" s="484">
        <v>0.24399999999999999</v>
      </c>
      <c r="AA35" s="479">
        <v>0.27</v>
      </c>
      <c r="AB35" s="744">
        <v>0.29299999999999998</v>
      </c>
      <c r="AC35" s="490">
        <v>0.30399999999999999</v>
      </c>
      <c r="AD35" s="484">
        <v>0.28299999999999997</v>
      </c>
      <c r="AE35" s="479"/>
      <c r="AF35" s="744"/>
      <c r="AG35" s="490"/>
      <c r="AI35" s="394">
        <v>0.20665634674922601</v>
      </c>
      <c r="AJ35" s="397">
        <v>0.20768940821711271</v>
      </c>
      <c r="AK35" s="397">
        <v>0.22916666666666666</v>
      </c>
      <c r="AL35" s="397">
        <v>0.28530993489951884</v>
      </c>
      <c r="AM35" s="397">
        <v>0.27756653992395436</v>
      </c>
      <c r="AN35" s="397">
        <v>0.3</v>
      </c>
      <c r="AO35" s="397"/>
      <c r="AP35" s="397">
        <v>0.27900000000000003</v>
      </c>
    </row>
    <row r="36" spans="1:42" ht="6" customHeight="1" x14ac:dyDescent="0.2">
      <c r="A36" s="368"/>
      <c r="B36" s="356"/>
      <c r="C36" s="389"/>
      <c r="D36" s="389"/>
      <c r="E36" s="488"/>
      <c r="F36" s="478"/>
      <c r="G36" s="389"/>
      <c r="H36" s="389"/>
      <c r="I36" s="387"/>
      <c r="J36" s="41"/>
      <c r="K36" s="389"/>
      <c r="L36" s="389"/>
      <c r="M36" s="387"/>
      <c r="N36" s="356"/>
      <c r="O36" s="389"/>
      <c r="P36" s="389"/>
      <c r="Q36" s="387"/>
      <c r="R36" s="356"/>
      <c r="S36" s="389"/>
      <c r="T36" s="389"/>
      <c r="U36" s="387"/>
      <c r="V36" s="356"/>
      <c r="W36" s="478"/>
      <c r="X36" s="179"/>
      <c r="Y36" s="488"/>
      <c r="Z36" s="356"/>
      <c r="AA36" s="478"/>
      <c r="AB36" s="179"/>
      <c r="AC36" s="488"/>
      <c r="AD36" s="356"/>
      <c r="AE36" s="478"/>
      <c r="AF36" s="179"/>
      <c r="AG36" s="488"/>
      <c r="AI36" s="41"/>
      <c r="AJ36" s="381"/>
      <c r="AK36" s="381"/>
      <c r="AL36" s="381"/>
      <c r="AM36" s="381"/>
      <c r="AN36" s="381"/>
      <c r="AO36" s="381"/>
      <c r="AP36" s="381"/>
    </row>
    <row r="37" spans="1:42" x14ac:dyDescent="0.2">
      <c r="A37" s="371" t="s">
        <v>181</v>
      </c>
      <c r="B37" s="485">
        <v>270</v>
      </c>
      <c r="C37" s="404">
        <v>282</v>
      </c>
      <c r="D37" s="404">
        <v>297</v>
      </c>
      <c r="E37" s="489">
        <v>296</v>
      </c>
      <c r="F37" s="477">
        <v>318</v>
      </c>
      <c r="G37" s="404">
        <v>323</v>
      </c>
      <c r="H37" s="404">
        <v>315</v>
      </c>
      <c r="I37" s="406">
        <v>260</v>
      </c>
      <c r="J37" s="403">
        <v>274</v>
      </c>
      <c r="K37" s="404">
        <v>291</v>
      </c>
      <c r="L37" s="404">
        <v>316</v>
      </c>
      <c r="M37" s="406">
        <v>287</v>
      </c>
      <c r="N37" s="485">
        <v>279</v>
      </c>
      <c r="O37" s="404">
        <v>281</v>
      </c>
      <c r="P37" s="404">
        <v>291</v>
      </c>
      <c r="Q37" s="406">
        <v>294</v>
      </c>
      <c r="R37" s="485">
        <v>295</v>
      </c>
      <c r="S37" s="404">
        <v>316</v>
      </c>
      <c r="T37" s="404">
        <v>333</v>
      </c>
      <c r="U37" s="406">
        <v>331</v>
      </c>
      <c r="V37" s="485">
        <v>323</v>
      </c>
      <c r="W37" s="477">
        <v>322</v>
      </c>
      <c r="X37" s="412">
        <v>325</v>
      </c>
      <c r="Y37" s="489">
        <v>271</v>
      </c>
      <c r="Z37" s="485">
        <v>274</v>
      </c>
      <c r="AA37" s="477">
        <v>303</v>
      </c>
      <c r="AB37" s="412">
        <v>320</v>
      </c>
      <c r="AC37" s="489">
        <v>323</v>
      </c>
      <c r="AD37" s="485">
        <v>118</v>
      </c>
      <c r="AE37" s="477"/>
      <c r="AF37" s="412"/>
      <c r="AG37" s="489"/>
      <c r="AH37" s="51"/>
      <c r="AI37" s="403">
        <v>1145</v>
      </c>
      <c r="AJ37" s="410">
        <v>1216</v>
      </c>
      <c r="AK37" s="410">
        <v>1168</v>
      </c>
      <c r="AL37" s="410">
        <v>1145</v>
      </c>
      <c r="AM37" s="410">
        <v>1275</v>
      </c>
      <c r="AN37" s="410">
        <v>1241</v>
      </c>
      <c r="AO37" s="410"/>
      <c r="AP37" s="410">
        <f>+Z37+AA37+AB37+AC37</f>
        <v>1220</v>
      </c>
    </row>
    <row r="38" spans="1:42" x14ac:dyDescent="0.2">
      <c r="A38" s="306" t="s">
        <v>172</v>
      </c>
      <c r="B38" s="482">
        <v>0.249</v>
      </c>
      <c r="C38" s="388">
        <v>0.252</v>
      </c>
      <c r="D38" s="388">
        <v>0.26500000000000001</v>
      </c>
      <c r="E38" s="487">
        <v>0.27500000000000002</v>
      </c>
      <c r="F38" s="476">
        <v>0.29399999999999998</v>
      </c>
      <c r="G38" s="388">
        <v>0.28799999999999998</v>
      </c>
      <c r="H38" s="388">
        <v>0.29699999999999999</v>
      </c>
      <c r="I38" s="386">
        <v>0.27900000000000003</v>
      </c>
      <c r="J38" s="384">
        <v>0.28000000000000003</v>
      </c>
      <c r="K38" s="388">
        <v>0.26600000000000001</v>
      </c>
      <c r="L38" s="388">
        <v>0.27</v>
      </c>
      <c r="M38" s="386">
        <v>0.25700000000000001</v>
      </c>
      <c r="N38" s="482">
        <v>0.25700000000000001</v>
      </c>
      <c r="O38" s="388">
        <v>0.23699999999999999</v>
      </c>
      <c r="P38" s="388">
        <v>0.23300000000000001</v>
      </c>
      <c r="Q38" s="386">
        <v>0.22700000000000001</v>
      </c>
      <c r="R38" s="482">
        <v>0.23699999999999999</v>
      </c>
      <c r="S38" s="388">
        <v>0.23400000000000001</v>
      </c>
      <c r="T38" s="388">
        <v>0.22</v>
      </c>
      <c r="U38" s="386">
        <v>0.215</v>
      </c>
      <c r="V38" s="482">
        <v>0.22</v>
      </c>
      <c r="W38" s="476">
        <v>0.214</v>
      </c>
      <c r="X38" s="548">
        <v>0.214</v>
      </c>
      <c r="Y38" s="487">
        <v>0.16900000000000001</v>
      </c>
      <c r="Z38" s="482">
        <v>0.123</v>
      </c>
      <c r="AA38" s="476">
        <v>0.128</v>
      </c>
      <c r="AB38" s="548">
        <v>0.13</v>
      </c>
      <c r="AC38" s="487">
        <v>0.13200000000000001</v>
      </c>
      <c r="AD38" s="482">
        <v>5.2999999999999999E-2</v>
      </c>
      <c r="AE38" s="476"/>
      <c r="AF38" s="548"/>
      <c r="AG38" s="487"/>
      <c r="AH38" s="92"/>
      <c r="AI38" s="384">
        <v>0.26</v>
      </c>
      <c r="AJ38" s="380">
        <v>0.28999999999999998</v>
      </c>
      <c r="AK38" s="380">
        <v>0.26800000000000002</v>
      </c>
      <c r="AL38" s="380">
        <v>0.23799999999999999</v>
      </c>
      <c r="AM38" s="380">
        <v>0.22600000000000001</v>
      </c>
      <c r="AN38" s="380">
        <v>0.20300000000000001</v>
      </c>
      <c r="AO38" s="380"/>
      <c r="AP38" s="380">
        <v>0.128</v>
      </c>
    </row>
    <row r="39" spans="1:42" x14ac:dyDescent="0.2">
      <c r="A39" s="367" t="s">
        <v>204</v>
      </c>
      <c r="B39" s="485">
        <v>82</v>
      </c>
      <c r="C39" s="404">
        <v>98</v>
      </c>
      <c r="D39" s="404">
        <v>111</v>
      </c>
      <c r="E39" s="489">
        <v>119</v>
      </c>
      <c r="F39" s="477">
        <v>123</v>
      </c>
      <c r="G39" s="404">
        <v>124</v>
      </c>
      <c r="H39" s="404">
        <v>116</v>
      </c>
      <c r="I39" s="406">
        <v>86</v>
      </c>
      <c r="J39" s="403">
        <v>81</v>
      </c>
      <c r="K39" s="404">
        <v>88</v>
      </c>
      <c r="L39" s="404">
        <v>107</v>
      </c>
      <c r="M39" s="406">
        <v>70</v>
      </c>
      <c r="N39" s="485">
        <v>70</v>
      </c>
      <c r="O39" s="404">
        <v>68</v>
      </c>
      <c r="P39" s="404">
        <v>81</v>
      </c>
      <c r="Q39" s="406">
        <v>66</v>
      </c>
      <c r="R39" s="485">
        <v>85</v>
      </c>
      <c r="S39" s="404">
        <v>91</v>
      </c>
      <c r="T39" s="404">
        <v>103</v>
      </c>
      <c r="U39" s="406">
        <v>103</v>
      </c>
      <c r="V39" s="485">
        <v>110</v>
      </c>
      <c r="W39" s="477">
        <v>109</v>
      </c>
      <c r="X39" s="412">
        <v>108</v>
      </c>
      <c r="Y39" s="489">
        <v>90</v>
      </c>
      <c r="Z39" s="485">
        <v>87</v>
      </c>
      <c r="AA39" s="477">
        <v>97</v>
      </c>
      <c r="AB39" s="412">
        <v>123</v>
      </c>
      <c r="AC39" s="489">
        <v>130</v>
      </c>
      <c r="AD39" s="485">
        <v>45</v>
      </c>
      <c r="AE39" s="477"/>
      <c r="AF39" s="412"/>
      <c r="AG39" s="489"/>
      <c r="AH39" s="51"/>
      <c r="AI39" s="403">
        <v>410</v>
      </c>
      <c r="AJ39" s="410">
        <v>449</v>
      </c>
      <c r="AK39" s="410">
        <v>346</v>
      </c>
      <c r="AL39" s="410">
        <v>285</v>
      </c>
      <c r="AM39" s="410">
        <v>382</v>
      </c>
      <c r="AN39" s="410">
        <v>417</v>
      </c>
      <c r="AO39" s="410"/>
      <c r="AP39" s="410">
        <f t="shared" ref="AP39:AP43" si="3">+Z39+AA39+AB39+AC39</f>
        <v>437</v>
      </c>
    </row>
    <row r="40" spans="1:42" x14ac:dyDescent="0.2">
      <c r="A40" s="307" t="s">
        <v>14</v>
      </c>
      <c r="B40" s="485">
        <v>-2</v>
      </c>
      <c r="C40" s="404">
        <v>0</v>
      </c>
      <c r="D40" s="404">
        <v>-1</v>
      </c>
      <c r="E40" s="489">
        <v>0</v>
      </c>
      <c r="F40" s="477">
        <v>0</v>
      </c>
      <c r="G40" s="404">
        <v>0</v>
      </c>
      <c r="H40" s="404">
        <v>-2</v>
      </c>
      <c r="I40" s="406">
        <v>-1</v>
      </c>
      <c r="J40" s="403">
        <v>-1</v>
      </c>
      <c r="K40" s="404">
        <v>-1</v>
      </c>
      <c r="L40" s="404">
        <v>-1</v>
      </c>
      <c r="M40" s="406">
        <v>0</v>
      </c>
      <c r="N40" s="485">
        <v>-1</v>
      </c>
      <c r="O40" s="404">
        <v>0</v>
      </c>
      <c r="P40" s="404">
        <v>0</v>
      </c>
      <c r="Q40" s="406">
        <v>-1</v>
      </c>
      <c r="R40" s="485">
        <v>0</v>
      </c>
      <c r="S40" s="404">
        <v>-1</v>
      </c>
      <c r="T40" s="404">
        <v>-1</v>
      </c>
      <c r="U40" s="406">
        <v>0</v>
      </c>
      <c r="V40" s="485">
        <v>-1</v>
      </c>
      <c r="W40" s="477">
        <v>-1</v>
      </c>
      <c r="X40" s="412">
        <v>0</v>
      </c>
      <c r="Y40" s="489">
        <v>-1</v>
      </c>
      <c r="Z40" s="485">
        <v>-1</v>
      </c>
      <c r="AA40" s="477">
        <v>0</v>
      </c>
      <c r="AB40" s="412">
        <v>0</v>
      </c>
      <c r="AC40" s="489">
        <v>0</v>
      </c>
      <c r="AD40" s="485">
        <v>0</v>
      </c>
      <c r="AE40" s="477"/>
      <c r="AF40" s="412"/>
      <c r="AG40" s="489"/>
      <c r="AH40" s="51"/>
      <c r="AI40" s="403">
        <v>-3</v>
      </c>
      <c r="AJ40" s="410">
        <v>-3</v>
      </c>
      <c r="AK40" s="410">
        <v>-3</v>
      </c>
      <c r="AL40" s="410">
        <v>-2</v>
      </c>
      <c r="AM40" s="410">
        <v>-2</v>
      </c>
      <c r="AN40" s="410">
        <v>-3</v>
      </c>
      <c r="AO40" s="410"/>
      <c r="AP40" s="410">
        <f t="shared" si="3"/>
        <v>-1</v>
      </c>
    </row>
    <row r="41" spans="1:42" x14ac:dyDescent="0.2">
      <c r="A41" s="307" t="s">
        <v>15</v>
      </c>
      <c r="B41" s="485">
        <v>3</v>
      </c>
      <c r="C41" s="404">
        <v>1</v>
      </c>
      <c r="D41" s="404">
        <v>-1</v>
      </c>
      <c r="E41" s="489">
        <v>1</v>
      </c>
      <c r="F41" s="477">
        <v>0</v>
      </c>
      <c r="G41" s="404">
        <v>-1</v>
      </c>
      <c r="H41" s="404">
        <v>0</v>
      </c>
      <c r="I41" s="406">
        <v>-7</v>
      </c>
      <c r="J41" s="403">
        <v>0</v>
      </c>
      <c r="K41" s="404">
        <v>-1</v>
      </c>
      <c r="L41" s="404">
        <v>1</v>
      </c>
      <c r="M41" s="406">
        <v>-15</v>
      </c>
      <c r="N41" s="485">
        <v>-1</v>
      </c>
      <c r="O41" s="404">
        <v>5</v>
      </c>
      <c r="P41" s="404">
        <v>-2</v>
      </c>
      <c r="Q41" s="406">
        <v>-18</v>
      </c>
      <c r="R41" s="485">
        <v>-7</v>
      </c>
      <c r="S41" s="404">
        <v>-12</v>
      </c>
      <c r="T41" s="404">
        <v>-6</v>
      </c>
      <c r="U41" s="406">
        <v>-6</v>
      </c>
      <c r="V41" s="485">
        <v>0</v>
      </c>
      <c r="W41" s="477">
        <v>-1</v>
      </c>
      <c r="X41" s="412">
        <v>-4</v>
      </c>
      <c r="Y41" s="489">
        <v>-4</v>
      </c>
      <c r="Z41" s="485">
        <v>0</v>
      </c>
      <c r="AA41" s="477">
        <v>0</v>
      </c>
      <c r="AB41" s="412">
        <v>0</v>
      </c>
      <c r="AC41" s="489">
        <v>-1</v>
      </c>
      <c r="AD41" s="485">
        <v>0</v>
      </c>
      <c r="AE41" s="477"/>
      <c r="AF41" s="412"/>
      <c r="AG41" s="489"/>
      <c r="AH41" s="51"/>
      <c r="AI41" s="403">
        <v>4</v>
      </c>
      <c r="AJ41" s="410">
        <v>-8</v>
      </c>
      <c r="AK41" s="410">
        <v>-15</v>
      </c>
      <c r="AL41" s="410">
        <v>-16</v>
      </c>
      <c r="AM41" s="410">
        <v>-31</v>
      </c>
      <c r="AN41" s="410">
        <v>-9</v>
      </c>
      <c r="AO41" s="410"/>
      <c r="AP41" s="410">
        <f t="shared" si="3"/>
        <v>-1</v>
      </c>
    </row>
    <row r="42" spans="1:42" s="272" customFormat="1" x14ac:dyDescent="0.2">
      <c r="A42" s="307" t="s">
        <v>216</v>
      </c>
      <c r="B42" s="485">
        <v>0</v>
      </c>
      <c r="C42" s="404">
        <v>0</v>
      </c>
      <c r="D42" s="404">
        <v>0</v>
      </c>
      <c r="E42" s="489">
        <v>0</v>
      </c>
      <c r="F42" s="477">
        <v>0</v>
      </c>
      <c r="G42" s="404">
        <v>0</v>
      </c>
      <c r="H42" s="404">
        <v>0</v>
      </c>
      <c r="I42" s="406">
        <v>0</v>
      </c>
      <c r="J42" s="403">
        <v>0</v>
      </c>
      <c r="K42" s="404">
        <v>0</v>
      </c>
      <c r="L42" s="404">
        <v>0</v>
      </c>
      <c r="M42" s="406">
        <v>-1</v>
      </c>
      <c r="N42" s="485">
        <v>0</v>
      </c>
      <c r="O42" s="404">
        <v>-1</v>
      </c>
      <c r="P42" s="404">
        <v>0</v>
      </c>
      <c r="Q42" s="406">
        <v>-1</v>
      </c>
      <c r="R42" s="485">
        <v>-1</v>
      </c>
      <c r="S42" s="679" t="s">
        <v>112</v>
      </c>
      <c r="T42" s="404">
        <v>-1</v>
      </c>
      <c r="U42" s="406">
        <v>-1</v>
      </c>
      <c r="V42" s="485">
        <v>-1</v>
      </c>
      <c r="W42" s="477">
        <v>0</v>
      </c>
      <c r="X42" s="412">
        <v>-1</v>
      </c>
      <c r="Y42" s="489">
        <v>-1</v>
      </c>
      <c r="Z42" s="485">
        <v>-1</v>
      </c>
      <c r="AA42" s="477">
        <v>-2</v>
      </c>
      <c r="AB42" s="412">
        <v>0</v>
      </c>
      <c r="AC42" s="489">
        <v>-1</v>
      </c>
      <c r="AD42" s="485">
        <v>-1</v>
      </c>
      <c r="AE42" s="477"/>
      <c r="AF42" s="412"/>
      <c r="AG42" s="489"/>
      <c r="AH42" s="51"/>
      <c r="AI42" s="403">
        <v>0</v>
      </c>
      <c r="AJ42" s="410">
        <v>0</v>
      </c>
      <c r="AK42" s="410">
        <v>-1</v>
      </c>
      <c r="AL42" s="410">
        <v>-2</v>
      </c>
      <c r="AM42" s="410">
        <v>-3</v>
      </c>
      <c r="AN42" s="410">
        <v>-3</v>
      </c>
      <c r="AO42" s="410"/>
      <c r="AP42" s="410">
        <f t="shared" si="3"/>
        <v>-4</v>
      </c>
    </row>
    <row r="43" spans="1:42" x14ac:dyDescent="0.2">
      <c r="A43" s="890" t="s">
        <v>152</v>
      </c>
      <c r="B43" s="409">
        <v>-1</v>
      </c>
      <c r="C43" s="408">
        <v>0</v>
      </c>
      <c r="D43" s="408">
        <v>0</v>
      </c>
      <c r="E43" s="491">
        <v>0</v>
      </c>
      <c r="F43" s="480">
        <v>0</v>
      </c>
      <c r="G43" s="408">
        <v>0</v>
      </c>
      <c r="H43" s="408">
        <v>0</v>
      </c>
      <c r="I43" s="405">
        <v>0</v>
      </c>
      <c r="J43" s="407">
        <v>0</v>
      </c>
      <c r="K43" s="408">
        <v>0</v>
      </c>
      <c r="L43" s="408">
        <v>0</v>
      </c>
      <c r="M43" s="405">
        <v>-1</v>
      </c>
      <c r="N43" s="409">
        <v>-1</v>
      </c>
      <c r="O43" s="408">
        <v>-3</v>
      </c>
      <c r="P43" s="408">
        <v>-2</v>
      </c>
      <c r="Q43" s="405">
        <v>-6</v>
      </c>
      <c r="R43" s="409">
        <v>-5</v>
      </c>
      <c r="S43" s="408">
        <v>-1</v>
      </c>
      <c r="T43" s="408">
        <v>-1</v>
      </c>
      <c r="U43" s="405">
        <v>-3</v>
      </c>
      <c r="V43" s="409">
        <v>-1</v>
      </c>
      <c r="W43" s="480">
        <v>-2</v>
      </c>
      <c r="X43" s="745">
        <v>-2</v>
      </c>
      <c r="Y43" s="491">
        <v>-1</v>
      </c>
      <c r="Z43" s="409">
        <v>0</v>
      </c>
      <c r="AA43" s="480">
        <v>0</v>
      </c>
      <c r="AB43" s="745">
        <v>14</v>
      </c>
      <c r="AC43" s="491">
        <v>13</v>
      </c>
      <c r="AD43" s="409">
        <v>4</v>
      </c>
      <c r="AE43" s="480"/>
      <c r="AF43" s="745"/>
      <c r="AG43" s="491"/>
      <c r="AH43" s="51"/>
      <c r="AI43" s="407">
        <v>-1</v>
      </c>
      <c r="AJ43" s="411">
        <v>0</v>
      </c>
      <c r="AK43" s="411">
        <v>-1</v>
      </c>
      <c r="AL43" s="411">
        <v>-12</v>
      </c>
      <c r="AM43" s="411">
        <v>-10</v>
      </c>
      <c r="AN43" s="411">
        <v>-6</v>
      </c>
      <c r="AO43" s="411"/>
      <c r="AP43" s="411">
        <f t="shared" si="3"/>
        <v>27</v>
      </c>
    </row>
    <row r="44" spans="1:42" x14ac:dyDescent="0.2">
      <c r="A44" s="367" t="s">
        <v>205</v>
      </c>
      <c r="B44" s="485">
        <v>82</v>
      </c>
      <c r="C44" s="404">
        <v>97</v>
      </c>
      <c r="D44" s="404">
        <v>113</v>
      </c>
      <c r="E44" s="489">
        <v>118</v>
      </c>
      <c r="F44" s="477">
        <v>123</v>
      </c>
      <c r="G44" s="404">
        <v>125</v>
      </c>
      <c r="H44" s="404">
        <v>118</v>
      </c>
      <c r="I44" s="406">
        <v>94</v>
      </c>
      <c r="J44" s="403">
        <v>82</v>
      </c>
      <c r="K44" s="404">
        <v>90</v>
      </c>
      <c r="L44" s="404">
        <v>107</v>
      </c>
      <c r="M44" s="406">
        <v>87</v>
      </c>
      <c r="N44" s="485">
        <v>73</v>
      </c>
      <c r="O44" s="404">
        <v>67</v>
      </c>
      <c r="P44" s="404">
        <v>85</v>
      </c>
      <c r="Q44" s="406">
        <v>92</v>
      </c>
      <c r="R44" s="485">
        <v>98</v>
      </c>
      <c r="S44" s="404">
        <v>105</v>
      </c>
      <c r="T44" s="404">
        <v>112</v>
      </c>
      <c r="U44" s="406">
        <v>113</v>
      </c>
      <c r="V44" s="485">
        <v>113</v>
      </c>
      <c r="W44" s="477">
        <v>113</v>
      </c>
      <c r="X44" s="412">
        <v>115</v>
      </c>
      <c r="Y44" s="489">
        <v>97</v>
      </c>
      <c r="Z44" s="485">
        <v>89</v>
      </c>
      <c r="AA44" s="477">
        <v>99</v>
      </c>
      <c r="AB44" s="412">
        <v>109</v>
      </c>
      <c r="AC44" s="489">
        <v>119</v>
      </c>
      <c r="AD44" s="485">
        <v>42</v>
      </c>
      <c r="AE44" s="477"/>
      <c r="AF44" s="412"/>
      <c r="AG44" s="489"/>
      <c r="AH44" s="51"/>
      <c r="AI44" s="403">
        <v>410</v>
      </c>
      <c r="AJ44" s="410">
        <v>460</v>
      </c>
      <c r="AK44" s="410">
        <v>366</v>
      </c>
      <c r="AL44" s="410">
        <v>317</v>
      </c>
      <c r="AM44" s="410">
        <v>428</v>
      </c>
      <c r="AN44" s="410">
        <v>438</v>
      </c>
      <c r="AO44" s="410"/>
      <c r="AP44" s="410">
        <f>+Z44+AA44+AB44+AC44</f>
        <v>416</v>
      </c>
    </row>
    <row r="45" spans="1:42" ht="6" customHeight="1" x14ac:dyDescent="0.2">
      <c r="A45" s="367"/>
      <c r="B45" s="356"/>
      <c r="C45" s="389"/>
      <c r="D45" s="389"/>
      <c r="E45" s="488"/>
      <c r="F45" s="478"/>
      <c r="G45" s="389"/>
      <c r="H45" s="389"/>
      <c r="I45" s="387"/>
      <c r="J45" s="41"/>
      <c r="K45" s="389"/>
      <c r="L45" s="389"/>
      <c r="M45" s="387"/>
      <c r="N45" s="356"/>
      <c r="O45" s="389"/>
      <c r="P45" s="389"/>
      <c r="Q45" s="387"/>
      <c r="R45" s="356"/>
      <c r="S45" s="389"/>
      <c r="T45" s="389"/>
      <c r="U45" s="387"/>
      <c r="V45" s="356"/>
      <c r="W45" s="478"/>
      <c r="X45" s="179"/>
      <c r="Y45" s="488"/>
      <c r="Z45" s="356"/>
      <c r="AA45" s="478"/>
      <c r="AB45" s="179"/>
      <c r="AC45" s="488"/>
      <c r="AD45" s="356"/>
      <c r="AE45" s="478"/>
      <c r="AF45" s="179"/>
      <c r="AG45" s="488"/>
      <c r="AH45" s="272"/>
      <c r="AI45" s="41"/>
      <c r="AJ45" s="381"/>
      <c r="AK45" s="381"/>
      <c r="AL45" s="381"/>
      <c r="AM45" s="381"/>
      <c r="AN45" s="381"/>
      <c r="AO45" s="381"/>
      <c r="AP45" s="381"/>
    </row>
    <row r="46" spans="1:42" x14ac:dyDescent="0.2">
      <c r="A46" s="368" t="s">
        <v>182</v>
      </c>
      <c r="B46" s="482">
        <v>0.3037037037037037</v>
      </c>
      <c r="C46" s="388">
        <v>0.3475177304964539</v>
      </c>
      <c r="D46" s="388">
        <v>0.37373737373737376</v>
      </c>
      <c r="E46" s="487">
        <v>0.40202702702702703</v>
      </c>
      <c r="F46" s="476">
        <v>0.3867924528301887</v>
      </c>
      <c r="G46" s="388">
        <v>0.38390092879256965</v>
      </c>
      <c r="H46" s="388">
        <v>0.36825396825396828</v>
      </c>
      <c r="I46" s="386">
        <v>0.33076923076923076</v>
      </c>
      <c r="J46" s="384">
        <v>0.29562043795620441</v>
      </c>
      <c r="K46" s="388">
        <v>0.30240549828178692</v>
      </c>
      <c r="L46" s="388">
        <v>0.33860759493670883</v>
      </c>
      <c r="M46" s="386">
        <v>0.24390243902439024</v>
      </c>
      <c r="N46" s="482">
        <v>0.25089605734767023</v>
      </c>
      <c r="O46" s="388">
        <v>0.24199288256227758</v>
      </c>
      <c r="P46" s="388">
        <v>0.27835051546391754</v>
      </c>
      <c r="Q46" s="386">
        <v>0.22448979591836735</v>
      </c>
      <c r="R46" s="482">
        <v>0.28813559322033899</v>
      </c>
      <c r="S46" s="388">
        <v>0.28797468354430378</v>
      </c>
      <c r="T46" s="388">
        <v>0.30930930930930933</v>
      </c>
      <c r="U46" s="386">
        <v>0.31117824773413899</v>
      </c>
      <c r="V46" s="482">
        <v>0.34100000000000003</v>
      </c>
      <c r="W46" s="476">
        <v>0.33900000000000002</v>
      </c>
      <c r="X46" s="548">
        <v>0.33200000000000002</v>
      </c>
      <c r="Y46" s="487">
        <v>0.33200000000000002</v>
      </c>
      <c r="Z46" s="482">
        <v>0.318</v>
      </c>
      <c r="AA46" s="476">
        <v>0.32</v>
      </c>
      <c r="AB46" s="548">
        <v>0.38400000000000001</v>
      </c>
      <c r="AC46" s="487">
        <v>0.40200000000000002</v>
      </c>
      <c r="AD46" s="482">
        <v>0.38100000000000001</v>
      </c>
      <c r="AE46" s="476"/>
      <c r="AF46" s="548"/>
      <c r="AG46" s="487"/>
      <c r="AH46" s="272"/>
      <c r="AI46" s="384">
        <v>0.35807860262008734</v>
      </c>
      <c r="AJ46" s="380">
        <v>0.36924342105263158</v>
      </c>
      <c r="AK46" s="380">
        <v>0.29623287671232879</v>
      </c>
      <c r="AL46" s="380">
        <v>0.24890829694323144</v>
      </c>
      <c r="AM46" s="380">
        <v>0.29960784313725491</v>
      </c>
      <c r="AN46" s="380">
        <v>0.33600000000000002</v>
      </c>
      <c r="AO46" s="380"/>
      <c r="AP46" s="380">
        <v>0.35799999999999998</v>
      </c>
    </row>
    <row r="47" spans="1:42" x14ac:dyDescent="0.2">
      <c r="A47" s="368" t="s">
        <v>183</v>
      </c>
      <c r="B47" s="482">
        <v>0.3037037037037037</v>
      </c>
      <c r="C47" s="388">
        <v>0.34397163120567376</v>
      </c>
      <c r="D47" s="388">
        <v>0.38047138047138046</v>
      </c>
      <c r="E47" s="487">
        <v>0.39864864864864863</v>
      </c>
      <c r="F47" s="476">
        <v>0.3867924528301887</v>
      </c>
      <c r="G47" s="388">
        <v>0.38699690402476783</v>
      </c>
      <c r="H47" s="388">
        <v>0.3746031746031746</v>
      </c>
      <c r="I47" s="386">
        <v>0.36153846153846153</v>
      </c>
      <c r="J47" s="384">
        <v>0.29927007299270075</v>
      </c>
      <c r="K47" s="388">
        <v>0.30927835051546393</v>
      </c>
      <c r="L47" s="388">
        <v>0.33860759493670883</v>
      </c>
      <c r="M47" s="386">
        <v>0.30313588850174217</v>
      </c>
      <c r="N47" s="482">
        <v>0.26164874551971329</v>
      </c>
      <c r="O47" s="388">
        <v>0.23843416370106763</v>
      </c>
      <c r="P47" s="388">
        <v>0.29209621993127149</v>
      </c>
      <c r="Q47" s="386">
        <v>0.31292517006802723</v>
      </c>
      <c r="R47" s="482">
        <v>0.33220338983050846</v>
      </c>
      <c r="S47" s="388">
        <v>0.33227848101265822</v>
      </c>
      <c r="T47" s="388">
        <v>0.33633633633633636</v>
      </c>
      <c r="U47" s="386">
        <v>0.34138972809667673</v>
      </c>
      <c r="V47" s="482">
        <v>0.35</v>
      </c>
      <c r="W47" s="476">
        <v>0.35099999999999998</v>
      </c>
      <c r="X47" s="548">
        <v>0.35399999999999998</v>
      </c>
      <c r="Y47" s="487">
        <v>0.35799999999999998</v>
      </c>
      <c r="Z47" s="482">
        <v>0.32500000000000001</v>
      </c>
      <c r="AA47" s="476">
        <v>0.32700000000000001</v>
      </c>
      <c r="AB47" s="548">
        <v>0.34100000000000003</v>
      </c>
      <c r="AC47" s="487">
        <v>0.36799999999999999</v>
      </c>
      <c r="AD47" s="482">
        <v>0.35599999999999998</v>
      </c>
      <c r="AE47" s="476"/>
      <c r="AF47" s="548"/>
      <c r="AG47" s="487"/>
      <c r="AH47" s="272"/>
      <c r="AI47" s="384">
        <v>0.35807860262008734</v>
      </c>
      <c r="AJ47" s="380">
        <v>0.37828947368421051</v>
      </c>
      <c r="AK47" s="380">
        <v>0.31335616438356162</v>
      </c>
      <c r="AL47" s="380">
        <v>0.27685589519650655</v>
      </c>
      <c r="AM47" s="380">
        <v>0.33568627450980393</v>
      </c>
      <c r="AN47" s="380">
        <v>0.35299999999999998</v>
      </c>
      <c r="AO47" s="380"/>
      <c r="AP47" s="380">
        <v>0.34100000000000003</v>
      </c>
    </row>
    <row r="48" spans="1:42" x14ac:dyDescent="0.2">
      <c r="A48" s="369"/>
      <c r="B48" s="356"/>
      <c r="C48" s="389"/>
      <c r="D48" s="389"/>
      <c r="E48" s="488"/>
      <c r="F48" s="478"/>
      <c r="G48" s="389"/>
      <c r="H48" s="389"/>
      <c r="I48" s="387"/>
      <c r="J48" s="41"/>
      <c r="K48" s="389"/>
      <c r="L48" s="389"/>
      <c r="M48" s="387"/>
      <c r="N48" s="356"/>
      <c r="O48" s="389"/>
      <c r="P48" s="389"/>
      <c r="Q48" s="387"/>
      <c r="R48" s="356"/>
      <c r="S48" s="389"/>
      <c r="T48" s="389"/>
      <c r="U48" s="387"/>
      <c r="V48" s="356"/>
      <c r="W48" s="478"/>
      <c r="X48" s="179"/>
      <c r="Y48" s="488"/>
      <c r="Z48" s="356"/>
      <c r="AA48" s="478"/>
      <c r="AB48" s="179"/>
      <c r="AC48" s="488"/>
      <c r="AD48" s="356"/>
      <c r="AE48" s="478"/>
      <c r="AF48" s="179"/>
      <c r="AG48" s="488"/>
      <c r="AH48" s="272"/>
      <c r="AI48" s="41"/>
      <c r="AJ48" s="381"/>
      <c r="AK48" s="381"/>
      <c r="AL48" s="381"/>
      <c r="AM48" s="381"/>
      <c r="AN48" s="381"/>
      <c r="AO48" s="381"/>
      <c r="AP48" s="381"/>
    </row>
    <row r="49" spans="1:42" x14ac:dyDescent="0.2">
      <c r="A49" s="367" t="s">
        <v>206</v>
      </c>
      <c r="B49" s="485">
        <v>24</v>
      </c>
      <c r="C49" s="404">
        <v>34</v>
      </c>
      <c r="D49" s="404">
        <v>52</v>
      </c>
      <c r="E49" s="489">
        <v>61</v>
      </c>
      <c r="F49" s="477">
        <v>58</v>
      </c>
      <c r="G49" s="404">
        <v>63</v>
      </c>
      <c r="H49" s="404">
        <v>57</v>
      </c>
      <c r="I49" s="406">
        <v>22</v>
      </c>
      <c r="J49" s="403">
        <v>18</v>
      </c>
      <c r="K49" s="404">
        <v>26</v>
      </c>
      <c r="L49" s="404">
        <v>43</v>
      </c>
      <c r="M49" s="406">
        <v>2</v>
      </c>
      <c r="N49" s="485">
        <v>7</v>
      </c>
      <c r="O49" s="404">
        <v>9</v>
      </c>
      <c r="P49" s="404">
        <v>21</v>
      </c>
      <c r="Q49" s="406">
        <v>2</v>
      </c>
      <c r="R49" s="485">
        <v>12</v>
      </c>
      <c r="S49" s="404">
        <v>29</v>
      </c>
      <c r="T49" s="404">
        <v>38</v>
      </c>
      <c r="U49" s="406">
        <v>41</v>
      </c>
      <c r="V49" s="485">
        <v>52</v>
      </c>
      <c r="W49" s="477">
        <v>53</v>
      </c>
      <c r="X49" s="412">
        <v>56</v>
      </c>
      <c r="Y49" s="489">
        <v>103</v>
      </c>
      <c r="Z49" s="485">
        <v>39</v>
      </c>
      <c r="AA49" s="477">
        <v>52</v>
      </c>
      <c r="AB49" s="412">
        <v>85</v>
      </c>
      <c r="AC49" s="489">
        <v>92</v>
      </c>
      <c r="AD49" s="485">
        <v>31</v>
      </c>
      <c r="AE49" s="477"/>
      <c r="AF49" s="412"/>
      <c r="AG49" s="489"/>
      <c r="AH49" s="51"/>
      <c r="AI49" s="403">
        <v>171</v>
      </c>
      <c r="AJ49" s="410">
        <v>200</v>
      </c>
      <c r="AK49" s="410">
        <v>89</v>
      </c>
      <c r="AL49" s="410">
        <v>39</v>
      </c>
      <c r="AM49" s="410">
        <v>120</v>
      </c>
      <c r="AN49" s="410">
        <v>264</v>
      </c>
      <c r="AO49" s="410"/>
      <c r="AP49" s="410">
        <f t="shared" ref="AP49:AP53" si="4">+Z49+AA49+AB49+AC49</f>
        <v>268</v>
      </c>
    </row>
    <row r="50" spans="1:42" x14ac:dyDescent="0.2">
      <c r="A50" s="307" t="s">
        <v>14</v>
      </c>
      <c r="B50" s="485">
        <v>-18</v>
      </c>
      <c r="C50" s="404">
        <v>-18</v>
      </c>
      <c r="D50" s="404">
        <v>-14</v>
      </c>
      <c r="E50" s="489">
        <v>-15</v>
      </c>
      <c r="F50" s="477">
        <v>-16</v>
      </c>
      <c r="G50" s="404">
        <v>-20</v>
      </c>
      <c r="H50" s="404">
        <v>-17</v>
      </c>
      <c r="I50" s="406">
        <v>-16</v>
      </c>
      <c r="J50" s="403">
        <v>-15</v>
      </c>
      <c r="K50" s="404">
        <v>-15</v>
      </c>
      <c r="L50" s="404">
        <v>-15</v>
      </c>
      <c r="M50" s="406">
        <v>-15</v>
      </c>
      <c r="N50" s="485">
        <v>-15</v>
      </c>
      <c r="O50" s="404">
        <v>-15</v>
      </c>
      <c r="P50" s="404">
        <v>-14</v>
      </c>
      <c r="Q50" s="406">
        <v>-15</v>
      </c>
      <c r="R50" s="485">
        <v>-15</v>
      </c>
      <c r="S50" s="404">
        <v>-16</v>
      </c>
      <c r="T50" s="404">
        <v>-15</v>
      </c>
      <c r="U50" s="406">
        <v>-12</v>
      </c>
      <c r="V50" s="485">
        <v>-14</v>
      </c>
      <c r="W50" s="477">
        <v>-12</v>
      </c>
      <c r="X50" s="412">
        <v>-12</v>
      </c>
      <c r="Y50" s="489">
        <v>-12</v>
      </c>
      <c r="Z50" s="485">
        <v>-12</v>
      </c>
      <c r="AA50" s="477">
        <v>-8</v>
      </c>
      <c r="AB50" s="412">
        <v>0</v>
      </c>
      <c r="AC50" s="489">
        <v>1</v>
      </c>
      <c r="AD50" s="485">
        <v>0</v>
      </c>
      <c r="AE50" s="477"/>
      <c r="AF50" s="412"/>
      <c r="AG50" s="489"/>
      <c r="AH50" s="51"/>
      <c r="AI50" s="403">
        <v>-65</v>
      </c>
      <c r="AJ50" s="410">
        <v>-69</v>
      </c>
      <c r="AK50" s="410">
        <v>-60</v>
      </c>
      <c r="AL50" s="410">
        <v>-59</v>
      </c>
      <c r="AM50" s="410">
        <v>-58</v>
      </c>
      <c r="AN50" s="410">
        <v>-50</v>
      </c>
      <c r="AO50" s="410"/>
      <c r="AP50" s="410">
        <f t="shared" si="4"/>
        <v>-19</v>
      </c>
    </row>
    <row r="51" spans="1:42" x14ac:dyDescent="0.2">
      <c r="A51" s="307" t="s">
        <v>15</v>
      </c>
      <c r="B51" s="485">
        <v>3</v>
      </c>
      <c r="C51" s="404">
        <v>1</v>
      </c>
      <c r="D51" s="404">
        <v>-1</v>
      </c>
      <c r="E51" s="489">
        <v>1</v>
      </c>
      <c r="F51" s="477">
        <v>0</v>
      </c>
      <c r="G51" s="404">
        <v>-1</v>
      </c>
      <c r="H51" s="404">
        <v>0</v>
      </c>
      <c r="I51" s="406">
        <v>-8</v>
      </c>
      <c r="J51" s="403">
        <v>0</v>
      </c>
      <c r="K51" s="404">
        <v>0</v>
      </c>
      <c r="L51" s="404">
        <v>0</v>
      </c>
      <c r="M51" s="406">
        <v>-19</v>
      </c>
      <c r="N51" s="485">
        <v>-1</v>
      </c>
      <c r="O51" s="404">
        <v>5</v>
      </c>
      <c r="P51" s="404">
        <v>-2</v>
      </c>
      <c r="Q51" s="406">
        <v>-18</v>
      </c>
      <c r="R51" s="485">
        <v>-15</v>
      </c>
      <c r="S51" s="404">
        <v>-9</v>
      </c>
      <c r="T51" s="404">
        <v>-7</v>
      </c>
      <c r="U51" s="406">
        <v>-6</v>
      </c>
      <c r="V51" s="485">
        <v>0</v>
      </c>
      <c r="W51" s="477">
        <v>-1</v>
      </c>
      <c r="X51" s="412">
        <v>-4</v>
      </c>
      <c r="Y51" s="489">
        <v>-4</v>
      </c>
      <c r="Z51" s="485">
        <v>-1</v>
      </c>
      <c r="AA51" s="477">
        <v>0</v>
      </c>
      <c r="AB51" s="412">
        <v>0</v>
      </c>
      <c r="AC51" s="489">
        <v>0</v>
      </c>
      <c r="AD51" s="485">
        <v>0</v>
      </c>
      <c r="AE51" s="477"/>
      <c r="AF51" s="412"/>
      <c r="AG51" s="489"/>
      <c r="AH51" s="51"/>
      <c r="AI51" s="403">
        <v>4</v>
      </c>
      <c r="AJ51" s="410">
        <v>-9</v>
      </c>
      <c r="AK51" s="410">
        <v>-19</v>
      </c>
      <c r="AL51" s="410">
        <v>-16</v>
      </c>
      <c r="AM51" s="410">
        <v>-37</v>
      </c>
      <c r="AN51" s="410">
        <v>-9</v>
      </c>
      <c r="AO51" s="410"/>
      <c r="AP51" s="410">
        <f t="shared" si="4"/>
        <v>-1</v>
      </c>
    </row>
    <row r="52" spans="1:42" s="272" customFormat="1" x14ac:dyDescent="0.2">
      <c r="A52" s="307" t="s">
        <v>216</v>
      </c>
      <c r="B52" s="485">
        <v>-2</v>
      </c>
      <c r="C52" s="404">
        <v>-2</v>
      </c>
      <c r="D52" s="404">
        <v>-2</v>
      </c>
      <c r="E52" s="489">
        <v>1</v>
      </c>
      <c r="F52" s="477">
        <v>-1</v>
      </c>
      <c r="G52" s="404">
        <v>-2</v>
      </c>
      <c r="H52" s="404">
        <v>-1</v>
      </c>
      <c r="I52" s="406">
        <v>-2</v>
      </c>
      <c r="J52" s="403">
        <v>-2</v>
      </c>
      <c r="K52" s="404">
        <v>-3</v>
      </c>
      <c r="L52" s="404">
        <v>-2</v>
      </c>
      <c r="M52" s="406">
        <v>-4</v>
      </c>
      <c r="N52" s="485">
        <v>-4</v>
      </c>
      <c r="O52" s="404">
        <v>-4</v>
      </c>
      <c r="P52" s="404">
        <v>-4</v>
      </c>
      <c r="Q52" s="406">
        <v>-7</v>
      </c>
      <c r="R52" s="485">
        <v>-6</v>
      </c>
      <c r="S52" s="404">
        <v>-8</v>
      </c>
      <c r="T52" s="404">
        <v>-8</v>
      </c>
      <c r="U52" s="406">
        <v>-7</v>
      </c>
      <c r="V52" s="485">
        <v>-7</v>
      </c>
      <c r="W52" s="477">
        <v>-7</v>
      </c>
      <c r="X52" s="412">
        <v>-6</v>
      </c>
      <c r="Y52" s="489">
        <v>-11</v>
      </c>
      <c r="Z52" s="485">
        <v>-7</v>
      </c>
      <c r="AA52" s="477">
        <v>-6</v>
      </c>
      <c r="AB52" s="412">
        <v>-4</v>
      </c>
      <c r="AC52" s="489">
        <v>-6</v>
      </c>
      <c r="AD52" s="485">
        <v>-2</v>
      </c>
      <c r="AE52" s="477"/>
      <c r="AF52" s="412"/>
      <c r="AG52" s="489"/>
      <c r="AH52" s="51"/>
      <c r="AI52" s="403">
        <v>-5</v>
      </c>
      <c r="AJ52" s="410">
        <v>-6</v>
      </c>
      <c r="AK52" s="410">
        <v>-11</v>
      </c>
      <c r="AL52" s="410">
        <v>-19</v>
      </c>
      <c r="AM52" s="410">
        <v>-29</v>
      </c>
      <c r="AN52" s="410">
        <v>-31</v>
      </c>
      <c r="AO52" s="410"/>
      <c r="AP52" s="410">
        <f t="shared" si="4"/>
        <v>-23</v>
      </c>
    </row>
    <row r="53" spans="1:42" x14ac:dyDescent="0.2">
      <c r="A53" s="890" t="s">
        <v>152</v>
      </c>
      <c r="B53" s="409">
        <v>-1</v>
      </c>
      <c r="C53" s="408">
        <v>0</v>
      </c>
      <c r="D53" s="408">
        <v>0</v>
      </c>
      <c r="E53" s="491">
        <v>0</v>
      </c>
      <c r="F53" s="480">
        <v>0</v>
      </c>
      <c r="G53" s="408">
        <v>0</v>
      </c>
      <c r="H53" s="408">
        <v>1</v>
      </c>
      <c r="I53" s="405">
        <v>-1</v>
      </c>
      <c r="J53" s="407">
        <v>0</v>
      </c>
      <c r="K53" s="408">
        <v>-1</v>
      </c>
      <c r="L53" s="408">
        <v>2</v>
      </c>
      <c r="M53" s="405">
        <v>-1</v>
      </c>
      <c r="N53" s="409">
        <v>-1</v>
      </c>
      <c r="O53" s="408">
        <v>-3</v>
      </c>
      <c r="P53" s="408">
        <v>-2</v>
      </c>
      <c r="Q53" s="405">
        <v>-6</v>
      </c>
      <c r="R53" s="409">
        <v>-5</v>
      </c>
      <c r="S53" s="408">
        <v>-1</v>
      </c>
      <c r="T53" s="408">
        <v>-1</v>
      </c>
      <c r="U53" s="405">
        <v>-3</v>
      </c>
      <c r="V53" s="409">
        <v>-1</v>
      </c>
      <c r="W53" s="480">
        <v>-2</v>
      </c>
      <c r="X53" s="745">
        <v>-2</v>
      </c>
      <c r="Y53" s="491">
        <v>66</v>
      </c>
      <c r="Z53" s="409">
        <v>0</v>
      </c>
      <c r="AA53" s="480">
        <v>-3</v>
      </c>
      <c r="AB53" s="745">
        <v>11</v>
      </c>
      <c r="AC53" s="491">
        <v>9</v>
      </c>
      <c r="AD53" s="409">
        <v>4</v>
      </c>
      <c r="AE53" s="480"/>
      <c r="AF53" s="745"/>
      <c r="AG53" s="491"/>
      <c r="AH53" s="51"/>
      <c r="AI53" s="407">
        <v>-1</v>
      </c>
      <c r="AJ53" s="411">
        <v>0</v>
      </c>
      <c r="AK53" s="411">
        <v>0</v>
      </c>
      <c r="AL53" s="411">
        <v>-12</v>
      </c>
      <c r="AM53" s="411">
        <v>-10</v>
      </c>
      <c r="AN53" s="411">
        <v>61</v>
      </c>
      <c r="AO53" s="411"/>
      <c r="AP53" s="411">
        <f t="shared" si="4"/>
        <v>17</v>
      </c>
    </row>
    <row r="54" spans="1:42" x14ac:dyDescent="0.2">
      <c r="A54" s="367" t="s">
        <v>207</v>
      </c>
      <c r="B54" s="485">
        <v>42</v>
      </c>
      <c r="C54" s="404">
        <v>53</v>
      </c>
      <c r="D54" s="404">
        <v>69</v>
      </c>
      <c r="E54" s="489">
        <v>74</v>
      </c>
      <c r="F54" s="477">
        <v>75</v>
      </c>
      <c r="G54" s="404">
        <v>86</v>
      </c>
      <c r="H54" s="404">
        <v>74</v>
      </c>
      <c r="I54" s="406">
        <v>49</v>
      </c>
      <c r="J54" s="403">
        <v>35</v>
      </c>
      <c r="K54" s="404">
        <v>45</v>
      </c>
      <c r="L54" s="404">
        <v>58</v>
      </c>
      <c r="M54" s="406">
        <v>41</v>
      </c>
      <c r="N54" s="485">
        <v>28</v>
      </c>
      <c r="O54" s="404">
        <v>26</v>
      </c>
      <c r="P54" s="404">
        <v>43</v>
      </c>
      <c r="Q54" s="406">
        <v>48</v>
      </c>
      <c r="R54" s="485">
        <v>53</v>
      </c>
      <c r="S54" s="404">
        <v>63</v>
      </c>
      <c r="T54" s="404">
        <v>69</v>
      </c>
      <c r="U54" s="406">
        <v>69</v>
      </c>
      <c r="V54" s="485">
        <v>74</v>
      </c>
      <c r="W54" s="477">
        <v>75</v>
      </c>
      <c r="X54" s="412">
        <v>80</v>
      </c>
      <c r="Y54" s="489">
        <v>64</v>
      </c>
      <c r="Z54" s="485">
        <v>59</v>
      </c>
      <c r="AA54" s="477">
        <v>69</v>
      </c>
      <c r="AB54" s="412">
        <v>78</v>
      </c>
      <c r="AC54" s="489">
        <v>88</v>
      </c>
      <c r="AD54" s="485">
        <v>29</v>
      </c>
      <c r="AE54" s="477"/>
      <c r="AF54" s="412"/>
      <c r="AG54" s="489"/>
      <c r="AH54" s="51"/>
      <c r="AI54" s="403">
        <v>238</v>
      </c>
      <c r="AJ54" s="410">
        <v>284</v>
      </c>
      <c r="AK54" s="410">
        <v>179</v>
      </c>
      <c r="AL54" s="410">
        <v>145</v>
      </c>
      <c r="AM54" s="410">
        <v>254</v>
      </c>
      <c r="AN54" s="410">
        <v>293</v>
      </c>
      <c r="AO54" s="410"/>
      <c r="AP54" s="410">
        <f>+Z54+AA54+AB54+AC54</f>
        <v>294</v>
      </c>
    </row>
    <row r="55" spans="1:42" ht="6" customHeight="1" x14ac:dyDescent="0.2">
      <c r="A55" s="367"/>
      <c r="B55" s="356"/>
      <c r="C55" s="389"/>
      <c r="D55" s="389"/>
      <c r="E55" s="488"/>
      <c r="F55" s="478"/>
      <c r="G55" s="389"/>
      <c r="H55" s="389"/>
      <c r="I55" s="387"/>
      <c r="J55" s="41"/>
      <c r="K55" s="389"/>
      <c r="L55" s="389"/>
      <c r="M55" s="387"/>
      <c r="N55" s="356"/>
      <c r="O55" s="389"/>
      <c r="P55" s="389"/>
      <c r="Q55" s="387"/>
      <c r="R55" s="356"/>
      <c r="S55" s="389"/>
      <c r="T55" s="389"/>
      <c r="U55" s="387"/>
      <c r="V55" s="356"/>
      <c r="W55" s="478"/>
      <c r="X55" s="179"/>
      <c r="Y55" s="488"/>
      <c r="Z55" s="356"/>
      <c r="AA55" s="478"/>
      <c r="AB55" s="179"/>
      <c r="AC55" s="488"/>
      <c r="AD55" s="356"/>
      <c r="AE55" s="478"/>
      <c r="AF55" s="179"/>
      <c r="AG55" s="488"/>
      <c r="AH55" s="272"/>
      <c r="AI55" s="41"/>
      <c r="AJ55" s="381"/>
      <c r="AK55" s="381"/>
      <c r="AL55" s="381"/>
      <c r="AM55" s="381"/>
      <c r="AN55" s="381"/>
      <c r="AO55" s="381"/>
      <c r="AP55" s="381"/>
    </row>
    <row r="56" spans="1:42" x14ac:dyDescent="0.2">
      <c r="A56" s="368" t="s">
        <v>184</v>
      </c>
      <c r="B56" s="482">
        <v>8.8888888888888892E-2</v>
      </c>
      <c r="C56" s="388">
        <v>0.12056737588652482</v>
      </c>
      <c r="D56" s="388">
        <v>0.17508417508417509</v>
      </c>
      <c r="E56" s="487">
        <v>0.20608108108108109</v>
      </c>
      <c r="F56" s="476">
        <v>0.18238993710691823</v>
      </c>
      <c r="G56" s="388">
        <v>0.19504643962848298</v>
      </c>
      <c r="H56" s="388">
        <v>0.18095238095238095</v>
      </c>
      <c r="I56" s="386">
        <v>8.461538461538462E-2</v>
      </c>
      <c r="J56" s="384">
        <v>6.569343065693431E-2</v>
      </c>
      <c r="K56" s="388">
        <v>8.9347079037800689E-2</v>
      </c>
      <c r="L56" s="388">
        <v>0.13607594936708861</v>
      </c>
      <c r="M56" s="386">
        <v>6.9686411149825784E-3</v>
      </c>
      <c r="N56" s="482">
        <v>2.5089605734767026E-2</v>
      </c>
      <c r="O56" s="388">
        <v>3.2028469750889681E-2</v>
      </c>
      <c r="P56" s="388">
        <v>7.2164948453608241E-2</v>
      </c>
      <c r="Q56" s="386">
        <v>6.8027210884353739E-3</v>
      </c>
      <c r="R56" s="482">
        <v>4.0677966101694912E-2</v>
      </c>
      <c r="S56" s="388">
        <v>9.1772151898734181E-2</v>
      </c>
      <c r="T56" s="388">
        <v>0.11411411411411411</v>
      </c>
      <c r="U56" s="386">
        <v>0.12386706948640483</v>
      </c>
      <c r="V56" s="482">
        <v>0.161</v>
      </c>
      <c r="W56" s="476">
        <v>0.16500000000000001</v>
      </c>
      <c r="X56" s="548">
        <v>0.17199999999999999</v>
      </c>
      <c r="Y56" s="487">
        <v>0.38</v>
      </c>
      <c r="Z56" s="482">
        <v>0.14199999999999999</v>
      </c>
      <c r="AA56" s="476">
        <v>0.17199999999999999</v>
      </c>
      <c r="AB56" s="548">
        <v>0.26600000000000001</v>
      </c>
      <c r="AC56" s="487">
        <v>0.28499999999999998</v>
      </c>
      <c r="AD56" s="482">
        <v>0.26300000000000001</v>
      </c>
      <c r="AE56" s="476"/>
      <c r="AF56" s="548"/>
      <c r="AG56" s="487"/>
      <c r="AH56" s="272"/>
      <c r="AI56" s="384">
        <v>0.14934497816593886</v>
      </c>
      <c r="AJ56" s="380">
        <v>0.16447368421052633</v>
      </c>
      <c r="AK56" s="380">
        <v>7.6198630136986301E-2</v>
      </c>
      <c r="AL56" s="380">
        <v>3.4061135371179038E-2</v>
      </c>
      <c r="AM56" s="380">
        <v>9.4117647058823528E-2</v>
      </c>
      <c r="AN56" s="380">
        <v>0.21299999999999999</v>
      </c>
      <c r="AO56" s="380"/>
      <c r="AP56" s="380">
        <v>0.22</v>
      </c>
    </row>
    <row r="57" spans="1:42" x14ac:dyDescent="0.2">
      <c r="A57" s="370" t="s">
        <v>185</v>
      </c>
      <c r="B57" s="484">
        <v>0.15555555555555556</v>
      </c>
      <c r="C57" s="395">
        <v>0.18794326241134751</v>
      </c>
      <c r="D57" s="395">
        <v>0.23232323232323232</v>
      </c>
      <c r="E57" s="490">
        <v>0.25</v>
      </c>
      <c r="F57" s="479">
        <v>0.23584905660377359</v>
      </c>
      <c r="G57" s="395">
        <v>0.26625386996904027</v>
      </c>
      <c r="H57" s="395">
        <v>0.23492063492063492</v>
      </c>
      <c r="I57" s="396">
        <v>0.18846153846153846</v>
      </c>
      <c r="J57" s="394">
        <v>0.12773722627737227</v>
      </c>
      <c r="K57" s="395">
        <v>0.15463917525773196</v>
      </c>
      <c r="L57" s="395">
        <v>0.18354430379746836</v>
      </c>
      <c r="M57" s="396">
        <v>0.14285714285714285</v>
      </c>
      <c r="N57" s="484">
        <v>0.1003584229390681</v>
      </c>
      <c r="O57" s="395">
        <v>9.2526690391459068E-2</v>
      </c>
      <c r="P57" s="395">
        <v>0.14776632302405499</v>
      </c>
      <c r="Q57" s="396">
        <v>0.16326530612244897</v>
      </c>
      <c r="R57" s="484">
        <v>0.17966101694915254</v>
      </c>
      <c r="S57" s="395">
        <v>0.19936708860759494</v>
      </c>
      <c r="T57" s="395">
        <v>0.2072072072072072</v>
      </c>
      <c r="U57" s="396">
        <v>0.20845921450151059</v>
      </c>
      <c r="V57" s="484">
        <v>0.22900000000000001</v>
      </c>
      <c r="W57" s="479">
        <v>0.23300000000000001</v>
      </c>
      <c r="X57" s="744">
        <v>0.246</v>
      </c>
      <c r="Y57" s="490">
        <v>0.23599999999999999</v>
      </c>
      <c r="Z57" s="484">
        <v>0.215</v>
      </c>
      <c r="AA57" s="479">
        <v>0.22800000000000001</v>
      </c>
      <c r="AB57" s="744">
        <v>0.24399999999999999</v>
      </c>
      <c r="AC57" s="490">
        <v>0.27200000000000002</v>
      </c>
      <c r="AD57" s="484">
        <v>0.246</v>
      </c>
      <c r="AE57" s="479"/>
      <c r="AF57" s="744"/>
      <c r="AG57" s="490"/>
      <c r="AH57" s="272"/>
      <c r="AI57" s="394">
        <v>0.20786026200873362</v>
      </c>
      <c r="AJ57" s="397">
        <v>0.23355263157894737</v>
      </c>
      <c r="AK57" s="397">
        <v>0.15325342465753425</v>
      </c>
      <c r="AL57" s="397">
        <v>0.12663755458515283</v>
      </c>
      <c r="AM57" s="397">
        <v>0.19921568627450981</v>
      </c>
      <c r="AN57" s="397">
        <v>0.23599999999999999</v>
      </c>
      <c r="AO57" s="397"/>
      <c r="AP57" s="397">
        <v>0.24099999999999999</v>
      </c>
    </row>
    <row r="58" spans="1:42" ht="6" customHeight="1" x14ac:dyDescent="0.2">
      <c r="A58" s="369"/>
      <c r="B58" s="356"/>
      <c r="C58" s="389"/>
      <c r="D58" s="389"/>
      <c r="E58" s="488"/>
      <c r="F58" s="478"/>
      <c r="G58" s="389"/>
      <c r="H58" s="389"/>
      <c r="I58" s="387"/>
      <c r="J58" s="41"/>
      <c r="K58" s="389"/>
      <c r="L58" s="389"/>
      <c r="M58" s="387"/>
      <c r="N58" s="356"/>
      <c r="O58" s="389"/>
      <c r="P58" s="389"/>
      <c r="Q58" s="387"/>
      <c r="R58" s="356"/>
      <c r="S58" s="389"/>
      <c r="T58" s="389"/>
      <c r="U58" s="387"/>
      <c r="V58" s="356"/>
      <c r="W58" s="478"/>
      <c r="X58" s="179"/>
      <c r="Y58" s="488"/>
      <c r="Z58" s="356"/>
      <c r="AA58" s="478"/>
      <c r="AB58" s="179"/>
      <c r="AC58" s="488"/>
      <c r="AD58" s="356"/>
      <c r="AE58" s="478"/>
      <c r="AF58" s="179"/>
      <c r="AG58" s="488"/>
      <c r="AI58" s="41"/>
      <c r="AJ58" s="381"/>
      <c r="AK58" s="381"/>
      <c r="AL58" s="381"/>
      <c r="AM58" s="381"/>
      <c r="AN58" s="381"/>
      <c r="AO58" s="381"/>
      <c r="AP58" s="381"/>
    </row>
    <row r="59" spans="1:42" x14ac:dyDescent="0.2">
      <c r="A59" s="371" t="s">
        <v>186</v>
      </c>
      <c r="B59" s="485">
        <v>137</v>
      </c>
      <c r="C59" s="404">
        <v>185</v>
      </c>
      <c r="D59" s="404">
        <v>174</v>
      </c>
      <c r="E59" s="489">
        <v>130</v>
      </c>
      <c r="F59" s="477">
        <v>95</v>
      </c>
      <c r="G59" s="404">
        <v>87</v>
      </c>
      <c r="H59" s="404">
        <v>80</v>
      </c>
      <c r="I59" s="406">
        <v>63</v>
      </c>
      <c r="J59" s="403">
        <v>58</v>
      </c>
      <c r="K59" s="404">
        <v>62</v>
      </c>
      <c r="L59" s="404">
        <v>50</v>
      </c>
      <c r="M59" s="406">
        <v>44</v>
      </c>
      <c r="N59" s="485">
        <v>30</v>
      </c>
      <c r="O59" s="404">
        <v>29</v>
      </c>
      <c r="P59" s="404">
        <v>36</v>
      </c>
      <c r="Q59" s="406">
        <v>42</v>
      </c>
      <c r="R59" s="485">
        <v>39</v>
      </c>
      <c r="S59" s="404">
        <v>45</v>
      </c>
      <c r="T59" s="404">
        <v>43</v>
      </c>
      <c r="U59" s="406">
        <v>37</v>
      </c>
      <c r="V59" s="485">
        <v>40</v>
      </c>
      <c r="W59" s="477">
        <v>38</v>
      </c>
      <c r="X59" s="412">
        <v>33</v>
      </c>
      <c r="Y59" s="489">
        <v>29</v>
      </c>
      <c r="Z59" s="485">
        <v>39</v>
      </c>
      <c r="AA59" s="477">
        <v>48</v>
      </c>
      <c r="AB59" s="412">
        <v>50</v>
      </c>
      <c r="AC59" s="489">
        <v>55</v>
      </c>
      <c r="AD59" s="485">
        <v>82</v>
      </c>
      <c r="AE59" s="477"/>
      <c r="AF59" s="412"/>
      <c r="AG59" s="489"/>
      <c r="AH59" s="51"/>
      <c r="AI59" s="403">
        <v>626</v>
      </c>
      <c r="AJ59" s="410">
        <v>325</v>
      </c>
      <c r="AK59" s="410">
        <v>214</v>
      </c>
      <c r="AL59" s="410">
        <v>137</v>
      </c>
      <c r="AM59" s="410">
        <v>164</v>
      </c>
      <c r="AN59" s="410">
        <v>140</v>
      </c>
      <c r="AO59" s="410"/>
      <c r="AP59" s="410">
        <f t="shared" ref="AP59:AP65" si="5">+Z59+AA59+AB59+AC59</f>
        <v>192</v>
      </c>
    </row>
    <row r="60" spans="1:42" x14ac:dyDescent="0.2">
      <c r="A60" s="306" t="s">
        <v>172</v>
      </c>
      <c r="B60" s="482">
        <v>0.126</v>
      </c>
      <c r="C60" s="388">
        <v>0.16500000000000001</v>
      </c>
      <c r="D60" s="388">
        <v>0.156</v>
      </c>
      <c r="E60" s="487">
        <v>0.12000000000000011</v>
      </c>
      <c r="F60" s="476">
        <v>8.7999999999999995E-2</v>
      </c>
      <c r="G60" s="388">
        <v>7.8E-2</v>
      </c>
      <c r="H60" s="388">
        <v>7.6000000000000109E-2</v>
      </c>
      <c r="I60" s="386">
        <v>6.8000000000000005E-2</v>
      </c>
      <c r="J60" s="384">
        <v>5.8999999999999997E-2</v>
      </c>
      <c r="K60" s="388">
        <v>5.7000000000000002E-2</v>
      </c>
      <c r="L60" s="388">
        <v>4.2999999999999997E-2</v>
      </c>
      <c r="M60" s="386">
        <v>0.04</v>
      </c>
      <c r="N60" s="482">
        <v>2.8000000000000001E-2</v>
      </c>
      <c r="O60" s="388">
        <v>2.4E-2</v>
      </c>
      <c r="P60" s="388">
        <v>2.9000000000000001E-2</v>
      </c>
      <c r="Q60" s="386">
        <v>3.3000000000000002E-2</v>
      </c>
      <c r="R60" s="482">
        <v>3.1E-2</v>
      </c>
      <c r="S60" s="388">
        <v>3.4000000000000002E-2</v>
      </c>
      <c r="T60" s="388">
        <v>2.8000000000000001E-2</v>
      </c>
      <c r="U60" s="386">
        <v>2.4E-2</v>
      </c>
      <c r="V60" s="482">
        <v>2.7E-2</v>
      </c>
      <c r="W60" s="476">
        <v>2.5000000000000001E-2</v>
      </c>
      <c r="X60" s="548">
        <v>2.1000000000000001E-2</v>
      </c>
      <c r="Y60" s="487">
        <v>1.7999999999999999E-2</v>
      </c>
      <c r="Z60" s="482">
        <v>1.7999999999999999E-2</v>
      </c>
      <c r="AA60" s="476">
        <v>0.02</v>
      </c>
      <c r="AB60" s="548">
        <v>0.02</v>
      </c>
      <c r="AC60" s="487">
        <v>2.3E-2</v>
      </c>
      <c r="AD60" s="482">
        <v>3.6999999999999998E-2</v>
      </c>
      <c r="AE60" s="476"/>
      <c r="AF60" s="548"/>
      <c r="AG60" s="487"/>
      <c r="AH60" s="92"/>
      <c r="AI60" s="384">
        <v>0.14199999999999999</v>
      </c>
      <c r="AJ60" s="380">
        <v>7.6999999999999999E-2</v>
      </c>
      <c r="AK60" s="380">
        <v>4.9000000000000002E-2</v>
      </c>
      <c r="AL60" s="380">
        <v>2.8000000000000001E-2</v>
      </c>
      <c r="AM60" s="380">
        <v>2.9000000000000001E-2</v>
      </c>
      <c r="AN60" s="380">
        <v>2.3E-2</v>
      </c>
      <c r="AO60" s="380"/>
      <c r="AP60" s="380">
        <v>2.1000000000000001E-2</v>
      </c>
    </row>
    <row r="61" spans="1:42" x14ac:dyDescent="0.2">
      <c r="A61" s="367" t="s">
        <v>200</v>
      </c>
      <c r="B61" s="485">
        <v>0</v>
      </c>
      <c r="C61" s="404">
        <v>-3</v>
      </c>
      <c r="D61" s="404">
        <v>-12</v>
      </c>
      <c r="E61" s="489">
        <v>-9</v>
      </c>
      <c r="F61" s="477">
        <v>-9</v>
      </c>
      <c r="G61" s="404">
        <v>-8</v>
      </c>
      <c r="H61" s="404">
        <v>-6</v>
      </c>
      <c r="I61" s="406">
        <v>-6</v>
      </c>
      <c r="J61" s="403">
        <v>-4</v>
      </c>
      <c r="K61" s="404">
        <v>1</v>
      </c>
      <c r="L61" s="404">
        <v>-4</v>
      </c>
      <c r="M61" s="406">
        <v>-7</v>
      </c>
      <c r="N61" s="485">
        <v>-4</v>
      </c>
      <c r="O61" s="404">
        <v>-5</v>
      </c>
      <c r="P61" s="404">
        <v>-4</v>
      </c>
      <c r="Q61" s="406">
        <v>0</v>
      </c>
      <c r="R61" s="485">
        <v>-8</v>
      </c>
      <c r="S61" s="404">
        <v>2</v>
      </c>
      <c r="T61" s="404">
        <v>5</v>
      </c>
      <c r="U61" s="406">
        <v>6</v>
      </c>
      <c r="V61" s="485">
        <v>-3</v>
      </c>
      <c r="W61" s="477">
        <v>5</v>
      </c>
      <c r="X61" s="412">
        <v>6</v>
      </c>
      <c r="Y61" s="489">
        <v>-5</v>
      </c>
      <c r="Z61" s="485">
        <v>0</v>
      </c>
      <c r="AA61" s="477">
        <v>4</v>
      </c>
      <c r="AB61" s="412">
        <v>2</v>
      </c>
      <c r="AC61" s="489">
        <v>1</v>
      </c>
      <c r="AD61" s="485">
        <v>4</v>
      </c>
      <c r="AE61" s="477"/>
      <c r="AF61" s="412"/>
      <c r="AG61" s="489"/>
      <c r="AH61" s="51"/>
      <c r="AI61" s="403">
        <v>-24</v>
      </c>
      <c r="AJ61" s="410">
        <v>-29</v>
      </c>
      <c r="AK61" s="410">
        <v>-14</v>
      </c>
      <c r="AL61" s="410">
        <v>-13</v>
      </c>
      <c r="AM61" s="410">
        <v>5</v>
      </c>
      <c r="AN61" s="410">
        <v>3</v>
      </c>
      <c r="AO61" s="410"/>
      <c r="AP61" s="410">
        <f t="shared" si="5"/>
        <v>7</v>
      </c>
    </row>
    <row r="62" spans="1:42" x14ac:dyDescent="0.2">
      <c r="A62" s="307" t="s">
        <v>14</v>
      </c>
      <c r="B62" s="485">
        <v>-2</v>
      </c>
      <c r="C62" s="404">
        <v>-2</v>
      </c>
      <c r="D62" s="404">
        <v>-2</v>
      </c>
      <c r="E62" s="489">
        <v>-2</v>
      </c>
      <c r="F62" s="477">
        <v>-2</v>
      </c>
      <c r="G62" s="404">
        <v>-3</v>
      </c>
      <c r="H62" s="404">
        <v>-2</v>
      </c>
      <c r="I62" s="406">
        <v>-1</v>
      </c>
      <c r="J62" s="403">
        <v>-2</v>
      </c>
      <c r="K62" s="404">
        <v>-2</v>
      </c>
      <c r="L62" s="404">
        <v>-2</v>
      </c>
      <c r="M62" s="406">
        <v>-2</v>
      </c>
      <c r="N62" s="485">
        <v>-2</v>
      </c>
      <c r="O62" s="404">
        <v>-3</v>
      </c>
      <c r="P62" s="404">
        <v>-2</v>
      </c>
      <c r="Q62" s="406">
        <v>-2</v>
      </c>
      <c r="R62" s="485">
        <v>-2</v>
      </c>
      <c r="S62" s="404">
        <v>-2</v>
      </c>
      <c r="T62" s="404">
        <v>-2</v>
      </c>
      <c r="U62" s="406">
        <v>-2</v>
      </c>
      <c r="V62" s="485">
        <v>-2</v>
      </c>
      <c r="W62" s="477">
        <v>-3</v>
      </c>
      <c r="X62" s="412">
        <v>-2</v>
      </c>
      <c r="Y62" s="489">
        <v>-2</v>
      </c>
      <c r="Z62" s="485">
        <v>-2</v>
      </c>
      <c r="AA62" s="477">
        <v>-2</v>
      </c>
      <c r="AB62" s="412">
        <v>-1</v>
      </c>
      <c r="AC62" s="489">
        <v>-1</v>
      </c>
      <c r="AD62" s="485">
        <v>-1</v>
      </c>
      <c r="AE62" s="477"/>
      <c r="AF62" s="412"/>
      <c r="AG62" s="489"/>
      <c r="AH62" s="51"/>
      <c r="AI62" s="403">
        <v>-8</v>
      </c>
      <c r="AJ62" s="410">
        <v>-8</v>
      </c>
      <c r="AK62" s="410">
        <v>-8</v>
      </c>
      <c r="AL62" s="410">
        <v>-9</v>
      </c>
      <c r="AM62" s="410">
        <v>-8</v>
      </c>
      <c r="AN62" s="410">
        <v>-9</v>
      </c>
      <c r="AO62" s="410"/>
      <c r="AP62" s="410">
        <f t="shared" si="5"/>
        <v>-6</v>
      </c>
    </row>
    <row r="63" spans="1:42" x14ac:dyDescent="0.2">
      <c r="A63" s="307" t="s">
        <v>15</v>
      </c>
      <c r="B63" s="485">
        <v>1</v>
      </c>
      <c r="C63" s="404">
        <v>-3</v>
      </c>
      <c r="D63" s="404">
        <v>-4</v>
      </c>
      <c r="E63" s="489">
        <v>-10</v>
      </c>
      <c r="F63" s="477">
        <v>-6</v>
      </c>
      <c r="G63" s="404">
        <v>-1</v>
      </c>
      <c r="H63" s="404">
        <v>-4</v>
      </c>
      <c r="I63" s="406">
        <v>1</v>
      </c>
      <c r="J63" s="403">
        <v>-2</v>
      </c>
      <c r="K63" s="404">
        <v>0</v>
      </c>
      <c r="L63" s="404">
        <v>-1</v>
      </c>
      <c r="M63" s="406">
        <v>-4</v>
      </c>
      <c r="N63" s="485">
        <v>0</v>
      </c>
      <c r="O63" s="404">
        <v>-2</v>
      </c>
      <c r="P63" s="404">
        <v>-1</v>
      </c>
      <c r="Q63" s="406">
        <v>0</v>
      </c>
      <c r="R63" s="485">
        <v>-16</v>
      </c>
      <c r="S63" s="404">
        <v>2</v>
      </c>
      <c r="T63" s="404">
        <v>1</v>
      </c>
      <c r="U63" s="406">
        <v>1</v>
      </c>
      <c r="V63" s="485">
        <v>0</v>
      </c>
      <c r="W63" s="477">
        <v>1</v>
      </c>
      <c r="X63" s="412">
        <v>0</v>
      </c>
      <c r="Y63" s="489">
        <v>-1</v>
      </c>
      <c r="Z63" s="485">
        <v>-1</v>
      </c>
      <c r="AA63" s="477">
        <v>0</v>
      </c>
      <c r="AB63" s="412">
        <v>-3</v>
      </c>
      <c r="AC63" s="489">
        <v>-1</v>
      </c>
      <c r="AD63" s="485">
        <v>-1</v>
      </c>
      <c r="AE63" s="477"/>
      <c r="AF63" s="412"/>
      <c r="AG63" s="489"/>
      <c r="AH63" s="51"/>
      <c r="AI63" s="403">
        <v>-16</v>
      </c>
      <c r="AJ63" s="410">
        <v>-10</v>
      </c>
      <c r="AK63" s="410">
        <v>-7</v>
      </c>
      <c r="AL63" s="410">
        <v>-3</v>
      </c>
      <c r="AM63" s="410">
        <v>-12</v>
      </c>
      <c r="AN63" s="410">
        <v>0</v>
      </c>
      <c r="AO63" s="410"/>
      <c r="AP63" s="410">
        <f t="shared" si="5"/>
        <v>-5</v>
      </c>
    </row>
    <row r="64" spans="1:42" s="272" customFormat="1" x14ac:dyDescent="0.2">
      <c r="A64" s="307" t="s">
        <v>216</v>
      </c>
      <c r="B64" s="485">
        <v>0</v>
      </c>
      <c r="C64" s="404">
        <v>0</v>
      </c>
      <c r="D64" s="404">
        <v>0</v>
      </c>
      <c r="E64" s="489">
        <v>0</v>
      </c>
      <c r="F64" s="477">
        <v>0</v>
      </c>
      <c r="G64" s="404">
        <v>-2</v>
      </c>
      <c r="H64" s="404"/>
      <c r="I64" s="406"/>
      <c r="J64" s="403">
        <v>0</v>
      </c>
      <c r="K64" s="404">
        <v>0</v>
      </c>
      <c r="L64" s="404">
        <v>0</v>
      </c>
      <c r="M64" s="406">
        <v>0</v>
      </c>
      <c r="N64" s="485">
        <v>0</v>
      </c>
      <c r="O64" s="404">
        <v>0</v>
      </c>
      <c r="P64" s="404">
        <v>0</v>
      </c>
      <c r="Q64" s="406">
        <v>0</v>
      </c>
      <c r="R64" s="485">
        <v>0</v>
      </c>
      <c r="S64" s="679" t="s">
        <v>112</v>
      </c>
      <c r="T64" s="404">
        <v>0</v>
      </c>
      <c r="U64" s="406">
        <v>0</v>
      </c>
      <c r="V64" s="485">
        <v>0</v>
      </c>
      <c r="W64" s="477">
        <v>0</v>
      </c>
      <c r="X64" s="412">
        <v>0</v>
      </c>
      <c r="Y64" s="489">
        <v>0</v>
      </c>
      <c r="Z64" s="485">
        <v>-1</v>
      </c>
      <c r="AA64" s="477">
        <v>-1</v>
      </c>
      <c r="AB64" s="412">
        <v>0</v>
      </c>
      <c r="AC64" s="489">
        <v>-1</v>
      </c>
      <c r="AD64" s="485">
        <v>0</v>
      </c>
      <c r="AE64" s="477"/>
      <c r="AF64" s="412"/>
      <c r="AG64" s="489"/>
      <c r="AH64" s="51"/>
      <c r="AI64" s="403">
        <v>0</v>
      </c>
      <c r="AJ64" s="410">
        <v>-2</v>
      </c>
      <c r="AK64" s="410">
        <v>0</v>
      </c>
      <c r="AL64" s="410">
        <v>0</v>
      </c>
      <c r="AM64" s="410">
        <v>0</v>
      </c>
      <c r="AN64" s="410">
        <v>0</v>
      </c>
      <c r="AO64" s="410"/>
      <c r="AP64" s="410">
        <f t="shared" si="5"/>
        <v>-3</v>
      </c>
    </row>
    <row r="65" spans="1:42" x14ac:dyDescent="0.2">
      <c r="A65" s="890" t="s">
        <v>152</v>
      </c>
      <c r="B65" s="409">
        <v>-7</v>
      </c>
      <c r="C65" s="408">
        <v>-5</v>
      </c>
      <c r="D65" s="408">
        <v>-2</v>
      </c>
      <c r="E65" s="491">
        <v>-2</v>
      </c>
      <c r="F65" s="480">
        <v>-2</v>
      </c>
      <c r="G65" s="408">
        <v>-6</v>
      </c>
      <c r="H65" s="408">
        <v>-5</v>
      </c>
      <c r="I65" s="405">
        <v>-5</v>
      </c>
      <c r="J65" s="407">
        <v>-2</v>
      </c>
      <c r="K65" s="408">
        <v>-1</v>
      </c>
      <c r="L65" s="408">
        <v>-1</v>
      </c>
      <c r="M65" s="405">
        <v>-1</v>
      </c>
      <c r="N65" s="409">
        <v>-1</v>
      </c>
      <c r="O65" s="408">
        <v>-1</v>
      </c>
      <c r="P65" s="408">
        <v>-2</v>
      </c>
      <c r="Q65" s="405">
        <v>-1</v>
      </c>
      <c r="R65" s="409">
        <v>2</v>
      </c>
      <c r="S65" s="408">
        <v>-1</v>
      </c>
      <c r="T65" s="408">
        <v>0</v>
      </c>
      <c r="U65" s="405">
        <v>1</v>
      </c>
      <c r="V65" s="409">
        <v>0</v>
      </c>
      <c r="W65" s="480">
        <v>1</v>
      </c>
      <c r="X65" s="745">
        <v>3</v>
      </c>
      <c r="Y65" s="491">
        <v>2</v>
      </c>
      <c r="Z65" s="409">
        <v>0</v>
      </c>
      <c r="AA65" s="480">
        <v>4</v>
      </c>
      <c r="AB65" s="745">
        <v>0</v>
      </c>
      <c r="AC65" s="491">
        <v>1</v>
      </c>
      <c r="AD65" s="409">
        <v>0</v>
      </c>
      <c r="AE65" s="480"/>
      <c r="AF65" s="745"/>
      <c r="AG65" s="491"/>
      <c r="AH65" s="51"/>
      <c r="AI65" s="407">
        <v>-16</v>
      </c>
      <c r="AJ65" s="411">
        <v>-18</v>
      </c>
      <c r="AK65" s="411">
        <v>-5</v>
      </c>
      <c r="AL65" s="411">
        <v>-5</v>
      </c>
      <c r="AM65" s="411">
        <v>2</v>
      </c>
      <c r="AN65" s="411">
        <v>6</v>
      </c>
      <c r="AO65" s="411"/>
      <c r="AP65" s="411">
        <f t="shared" si="5"/>
        <v>5</v>
      </c>
    </row>
    <row r="66" spans="1:42" x14ac:dyDescent="0.2">
      <c r="A66" s="367" t="s">
        <v>201</v>
      </c>
      <c r="B66" s="485">
        <v>8</v>
      </c>
      <c r="C66" s="404">
        <v>7</v>
      </c>
      <c r="D66" s="404">
        <v>-4</v>
      </c>
      <c r="E66" s="489">
        <v>5</v>
      </c>
      <c r="F66" s="477">
        <v>1</v>
      </c>
      <c r="G66" s="404">
        <v>4</v>
      </c>
      <c r="H66" s="404">
        <v>5</v>
      </c>
      <c r="I66" s="406">
        <v>-1</v>
      </c>
      <c r="J66" s="403">
        <v>2</v>
      </c>
      <c r="K66" s="404">
        <v>4</v>
      </c>
      <c r="L66" s="404">
        <v>0</v>
      </c>
      <c r="M66" s="406">
        <v>0</v>
      </c>
      <c r="N66" s="485">
        <v>-1</v>
      </c>
      <c r="O66" s="404">
        <v>1</v>
      </c>
      <c r="P66" s="404">
        <v>1</v>
      </c>
      <c r="Q66" s="406">
        <v>3</v>
      </c>
      <c r="R66" s="485">
        <v>8</v>
      </c>
      <c r="S66" s="404">
        <v>3</v>
      </c>
      <c r="T66" s="404">
        <v>6</v>
      </c>
      <c r="U66" s="406">
        <v>6</v>
      </c>
      <c r="V66" s="485">
        <v>-1</v>
      </c>
      <c r="W66" s="477">
        <v>6</v>
      </c>
      <c r="X66" s="412">
        <v>5</v>
      </c>
      <c r="Y66" s="489">
        <v>-4</v>
      </c>
      <c r="Z66" s="485">
        <v>4</v>
      </c>
      <c r="AA66" s="477">
        <v>3</v>
      </c>
      <c r="AB66" s="412">
        <v>6</v>
      </c>
      <c r="AC66" s="489">
        <v>3</v>
      </c>
      <c r="AD66" s="485">
        <v>6</v>
      </c>
      <c r="AE66" s="477"/>
      <c r="AF66" s="412"/>
      <c r="AG66" s="489"/>
      <c r="AH66" s="51"/>
      <c r="AI66" s="403">
        <v>16</v>
      </c>
      <c r="AJ66" s="410">
        <v>9</v>
      </c>
      <c r="AK66" s="410">
        <v>6</v>
      </c>
      <c r="AL66" s="410">
        <v>4</v>
      </c>
      <c r="AM66" s="410">
        <v>23</v>
      </c>
      <c r="AN66" s="410">
        <v>6</v>
      </c>
      <c r="AO66" s="410"/>
      <c r="AP66" s="410">
        <f>+Z66+AA66+AB66+AC66</f>
        <v>16</v>
      </c>
    </row>
    <row r="67" spans="1:42" ht="6" customHeight="1" x14ac:dyDescent="0.2">
      <c r="A67" s="372"/>
      <c r="B67" s="356"/>
      <c r="C67" s="389"/>
      <c r="D67" s="389"/>
      <c r="E67" s="488"/>
      <c r="F67" s="478"/>
      <c r="G67" s="389"/>
      <c r="H67" s="389"/>
      <c r="I67" s="387"/>
      <c r="J67" s="41"/>
      <c r="K67" s="389"/>
      <c r="L67" s="389"/>
      <c r="M67" s="387"/>
      <c r="N67" s="356"/>
      <c r="O67" s="389"/>
      <c r="P67" s="389"/>
      <c r="Q67" s="387"/>
      <c r="R67" s="356"/>
      <c r="S67" s="389"/>
      <c r="T67" s="389"/>
      <c r="U67" s="387"/>
      <c r="V67" s="356"/>
      <c r="W67" s="478"/>
      <c r="X67" s="179"/>
      <c r="Y67" s="488"/>
      <c r="Z67" s="356"/>
      <c r="AA67" s="478"/>
      <c r="AB67" s="179"/>
      <c r="AC67" s="488"/>
      <c r="AD67" s="356"/>
      <c r="AE67" s="478"/>
      <c r="AF67" s="179"/>
      <c r="AG67" s="488"/>
      <c r="AH67" s="272"/>
      <c r="AI67" s="41"/>
      <c r="AJ67" s="381"/>
      <c r="AK67" s="381"/>
      <c r="AL67" s="381"/>
      <c r="AM67" s="381"/>
      <c r="AN67" s="381"/>
      <c r="AO67" s="381"/>
      <c r="AP67" s="381"/>
    </row>
    <row r="68" spans="1:42" x14ac:dyDescent="0.2">
      <c r="A68" s="373" t="s">
        <v>187</v>
      </c>
      <c r="B68" s="482">
        <v>0</v>
      </c>
      <c r="C68" s="388">
        <v>-1.6216216216216217E-2</v>
      </c>
      <c r="D68" s="388">
        <v>-6.8965517241379309E-2</v>
      </c>
      <c r="E68" s="487">
        <v>-6.9230769230769235E-2</v>
      </c>
      <c r="F68" s="476">
        <v>-9.4736842105263161E-2</v>
      </c>
      <c r="G68" s="388">
        <v>-9.1954022988505746E-2</v>
      </c>
      <c r="H68" s="388">
        <v>-7.4999999999999997E-2</v>
      </c>
      <c r="I68" s="386">
        <v>-9.5238095238095233E-2</v>
      </c>
      <c r="J68" s="384">
        <v>-6.8965517241379309E-2</v>
      </c>
      <c r="K68" s="388">
        <v>1.6129032258064516E-2</v>
      </c>
      <c r="L68" s="388">
        <v>-0.08</v>
      </c>
      <c r="M68" s="386">
        <v>-0.15909090909090909</v>
      </c>
      <c r="N68" s="482">
        <v>-0.13333333333333333</v>
      </c>
      <c r="O68" s="388">
        <v>-0.17241379310344829</v>
      </c>
      <c r="P68" s="388">
        <v>-0.1111111111111111</v>
      </c>
      <c r="Q68" s="386">
        <v>0</v>
      </c>
      <c r="R68" s="482">
        <v>-0.20512820512820512</v>
      </c>
      <c r="S68" s="388">
        <v>4.4444444444444446E-2</v>
      </c>
      <c r="T68" s="388">
        <v>0.11627906976744186</v>
      </c>
      <c r="U68" s="386">
        <v>0.16216216216216217</v>
      </c>
      <c r="V68" s="482">
        <v>-7.4999999999999997E-2</v>
      </c>
      <c r="W68" s="476">
        <v>0.13200000000000001</v>
      </c>
      <c r="X68" s="548">
        <v>0.182</v>
      </c>
      <c r="Y68" s="487">
        <v>-0.17199999999999999</v>
      </c>
      <c r="Z68" s="482">
        <v>0</v>
      </c>
      <c r="AA68" s="476">
        <v>8.3000000000000004E-2</v>
      </c>
      <c r="AB68" s="548">
        <v>0.04</v>
      </c>
      <c r="AC68" s="487">
        <v>1.7999999999999999E-2</v>
      </c>
      <c r="AD68" s="482">
        <v>4.9000000000000002E-2</v>
      </c>
      <c r="AE68" s="476"/>
      <c r="AF68" s="548"/>
      <c r="AG68" s="487"/>
      <c r="AH68" s="272"/>
      <c r="AI68" s="384">
        <v>-3.8338658146964855E-2</v>
      </c>
      <c r="AJ68" s="380">
        <v>-8.9230769230769225E-2</v>
      </c>
      <c r="AK68" s="380">
        <v>-6.5420560747663545E-2</v>
      </c>
      <c r="AL68" s="380">
        <v>-9.4890510948905105E-2</v>
      </c>
      <c r="AM68" s="380">
        <v>3.048780487804878E-2</v>
      </c>
      <c r="AN68" s="380">
        <v>2.1000000000000001E-2</v>
      </c>
      <c r="AO68" s="380"/>
      <c r="AP68" s="380">
        <v>3.5999999999999997E-2</v>
      </c>
    </row>
    <row r="69" spans="1:42" x14ac:dyDescent="0.2">
      <c r="A69" s="373" t="s">
        <v>188</v>
      </c>
      <c r="B69" s="482">
        <v>5.8394160583941604E-2</v>
      </c>
      <c r="C69" s="388">
        <v>3.783783783783784E-2</v>
      </c>
      <c r="D69" s="388">
        <v>-2.2988505747126436E-2</v>
      </c>
      <c r="E69" s="487">
        <v>3.8461538461538464E-2</v>
      </c>
      <c r="F69" s="476">
        <v>1.0526315789473684E-2</v>
      </c>
      <c r="G69" s="388">
        <v>4.5977011494252873E-2</v>
      </c>
      <c r="H69" s="388">
        <v>6.25E-2</v>
      </c>
      <c r="I69" s="386">
        <v>-1.5873015873015872E-2</v>
      </c>
      <c r="J69" s="384">
        <v>3.4482758620689655E-2</v>
      </c>
      <c r="K69" s="388">
        <v>6.4516129032258063E-2</v>
      </c>
      <c r="L69" s="388">
        <v>0</v>
      </c>
      <c r="M69" s="386">
        <v>0</v>
      </c>
      <c r="N69" s="482">
        <v>-3.3333333333333333E-2</v>
      </c>
      <c r="O69" s="388">
        <v>3.4482758620689655E-2</v>
      </c>
      <c r="P69" s="388">
        <v>2.7777777777777776E-2</v>
      </c>
      <c r="Q69" s="386">
        <v>7.1428571428571425E-2</v>
      </c>
      <c r="R69" s="482">
        <v>0.20512820512820512</v>
      </c>
      <c r="S69" s="388">
        <v>6.6666666666666666E-2</v>
      </c>
      <c r="T69" s="388">
        <v>0.13953488372093023</v>
      </c>
      <c r="U69" s="386">
        <v>0.16216216216216217</v>
      </c>
      <c r="V69" s="482">
        <v>-2.5000000000000001E-2</v>
      </c>
      <c r="W69" s="476">
        <v>0.158</v>
      </c>
      <c r="X69" s="548">
        <v>0.152</v>
      </c>
      <c r="Y69" s="487">
        <v>-0.13800000000000001</v>
      </c>
      <c r="Z69" s="482">
        <v>0.10299999999999999</v>
      </c>
      <c r="AA69" s="476">
        <v>6.3E-2</v>
      </c>
      <c r="AB69" s="548">
        <v>0.12</v>
      </c>
      <c r="AC69" s="487">
        <v>5.5E-2</v>
      </c>
      <c r="AD69" s="482">
        <v>7.2999999999999995E-2</v>
      </c>
      <c r="AE69" s="476"/>
      <c r="AF69" s="548"/>
      <c r="AG69" s="487"/>
      <c r="AH69" s="272"/>
      <c r="AI69" s="384">
        <v>2.5559105431309903E-2</v>
      </c>
      <c r="AJ69" s="380">
        <v>2.7692307692307693E-2</v>
      </c>
      <c r="AK69" s="380">
        <v>2.8037383177570093E-2</v>
      </c>
      <c r="AL69" s="380">
        <v>2.9197080291970802E-2</v>
      </c>
      <c r="AM69" s="380">
        <v>0.1402439024390244</v>
      </c>
      <c r="AN69" s="380">
        <v>4.2999999999999997E-2</v>
      </c>
      <c r="AO69" s="380"/>
      <c r="AP69" s="380">
        <v>8.3000000000000004E-2</v>
      </c>
    </row>
    <row r="70" spans="1:42" ht="6" customHeight="1" x14ac:dyDescent="0.2">
      <c r="A70" s="372"/>
      <c r="B70" s="356"/>
      <c r="C70" s="389"/>
      <c r="D70" s="389"/>
      <c r="E70" s="488"/>
      <c r="F70" s="478"/>
      <c r="G70" s="389"/>
      <c r="H70" s="389"/>
      <c r="I70" s="387"/>
      <c r="J70" s="41"/>
      <c r="K70" s="389"/>
      <c r="L70" s="389"/>
      <c r="M70" s="387"/>
      <c r="N70" s="356"/>
      <c r="O70" s="389"/>
      <c r="P70" s="389"/>
      <c r="Q70" s="387"/>
      <c r="R70" s="356"/>
      <c r="S70" s="389"/>
      <c r="T70" s="389"/>
      <c r="U70" s="387"/>
      <c r="V70" s="356"/>
      <c r="W70" s="478"/>
      <c r="X70" s="179"/>
      <c r="Y70" s="488"/>
      <c r="Z70" s="356"/>
      <c r="AA70" s="478"/>
      <c r="AB70" s="179"/>
      <c r="AC70" s="488"/>
      <c r="AD70" s="356"/>
      <c r="AE70" s="478"/>
      <c r="AF70" s="179"/>
      <c r="AG70" s="488"/>
      <c r="AH70" s="272"/>
      <c r="AI70" s="41"/>
      <c r="AJ70" s="381"/>
      <c r="AK70" s="381"/>
      <c r="AL70" s="381"/>
      <c r="AM70" s="381"/>
      <c r="AN70" s="381"/>
      <c r="AO70" s="381"/>
      <c r="AP70" s="381"/>
    </row>
    <row r="71" spans="1:42" x14ac:dyDescent="0.2">
      <c r="A71" s="367" t="s">
        <v>202</v>
      </c>
      <c r="B71" s="485">
        <v>-43</v>
      </c>
      <c r="C71" s="404">
        <v>-35</v>
      </c>
      <c r="D71" s="404">
        <v>-49</v>
      </c>
      <c r="E71" s="489">
        <v>-54</v>
      </c>
      <c r="F71" s="477">
        <v>-49</v>
      </c>
      <c r="G71" s="404">
        <v>-27</v>
      </c>
      <c r="H71" s="404">
        <v>-22</v>
      </c>
      <c r="I71" s="406">
        <v>-33</v>
      </c>
      <c r="J71" s="403">
        <v>-26</v>
      </c>
      <c r="K71" s="404">
        <v>-24</v>
      </c>
      <c r="L71" s="404">
        <v>-32</v>
      </c>
      <c r="M71" s="406">
        <v>-74</v>
      </c>
      <c r="N71" s="485">
        <v>-15</v>
      </c>
      <c r="O71" s="404">
        <v>-17</v>
      </c>
      <c r="P71" s="404">
        <v>-37</v>
      </c>
      <c r="Q71" s="406">
        <v>-31</v>
      </c>
      <c r="R71" s="485">
        <v>-29</v>
      </c>
      <c r="S71" s="404">
        <v>-12</v>
      </c>
      <c r="T71" s="404">
        <v>-5</v>
      </c>
      <c r="U71" s="406">
        <v>-8</v>
      </c>
      <c r="V71" s="485">
        <v>-23</v>
      </c>
      <c r="W71" s="477">
        <v>-14</v>
      </c>
      <c r="X71" s="412">
        <v>-12</v>
      </c>
      <c r="Y71" s="489">
        <v>-85</v>
      </c>
      <c r="Z71" s="485">
        <v>-24</v>
      </c>
      <c r="AA71" s="477">
        <v>-22</v>
      </c>
      <c r="AB71" s="412">
        <v>-27</v>
      </c>
      <c r="AC71" s="489">
        <v>-43</v>
      </c>
      <c r="AD71" s="485">
        <v>1567</v>
      </c>
      <c r="AE71" s="477"/>
      <c r="AF71" s="412"/>
      <c r="AG71" s="489"/>
      <c r="AH71" s="51"/>
      <c r="AI71" s="403">
        <v>-181</v>
      </c>
      <c r="AJ71" s="410">
        <v>-131</v>
      </c>
      <c r="AK71" s="410">
        <v>-156</v>
      </c>
      <c r="AL71" s="410">
        <v>-100</v>
      </c>
      <c r="AM71" s="410">
        <v>-54</v>
      </c>
      <c r="AN71" s="410">
        <v>-134</v>
      </c>
      <c r="AO71" s="410"/>
      <c r="AP71" s="410">
        <f t="shared" ref="AP71:AP76" si="6">+Z71+AA71+AB71+AC71</f>
        <v>-116</v>
      </c>
    </row>
    <row r="72" spans="1:42" x14ac:dyDescent="0.2">
      <c r="A72" s="307" t="s">
        <v>14</v>
      </c>
      <c r="B72" s="485">
        <v>-6</v>
      </c>
      <c r="C72" s="404">
        <v>-7</v>
      </c>
      <c r="D72" s="404">
        <v>-9</v>
      </c>
      <c r="E72" s="489">
        <v>-4</v>
      </c>
      <c r="F72" s="477">
        <v>-7</v>
      </c>
      <c r="G72" s="404">
        <v>-7</v>
      </c>
      <c r="H72" s="404">
        <v>-6</v>
      </c>
      <c r="I72" s="406">
        <v>-6</v>
      </c>
      <c r="J72" s="403">
        <v>-6</v>
      </c>
      <c r="K72" s="404">
        <v>-6</v>
      </c>
      <c r="L72" s="404">
        <v>-5</v>
      </c>
      <c r="M72" s="406">
        <v>-6</v>
      </c>
      <c r="N72" s="485">
        <v>-6</v>
      </c>
      <c r="O72" s="404">
        <v>-6</v>
      </c>
      <c r="P72" s="404">
        <v>-6</v>
      </c>
      <c r="Q72" s="406">
        <v>-6</v>
      </c>
      <c r="R72" s="485">
        <v>-7</v>
      </c>
      <c r="S72" s="404">
        <v>-7</v>
      </c>
      <c r="T72" s="404">
        <v>-5</v>
      </c>
      <c r="U72" s="406">
        <v>-6</v>
      </c>
      <c r="V72" s="485">
        <v>-5</v>
      </c>
      <c r="W72" s="477">
        <v>-6</v>
      </c>
      <c r="X72" s="412">
        <v>-6</v>
      </c>
      <c r="Y72" s="489">
        <v>-5</v>
      </c>
      <c r="Z72" s="485">
        <v>-5</v>
      </c>
      <c r="AA72" s="477">
        <v>-5</v>
      </c>
      <c r="AB72" s="412">
        <v>-4</v>
      </c>
      <c r="AC72" s="489">
        <v>-2</v>
      </c>
      <c r="AD72" s="485">
        <v>-1</v>
      </c>
      <c r="AE72" s="477"/>
      <c r="AF72" s="412"/>
      <c r="AG72" s="489"/>
      <c r="AH72" s="51"/>
      <c r="AI72" s="403">
        <v>-26</v>
      </c>
      <c r="AJ72" s="410">
        <v>-26</v>
      </c>
      <c r="AK72" s="410">
        <v>-23</v>
      </c>
      <c r="AL72" s="410">
        <v>-24</v>
      </c>
      <c r="AM72" s="410">
        <v>-25</v>
      </c>
      <c r="AN72" s="410">
        <v>-22</v>
      </c>
      <c r="AO72" s="410"/>
      <c r="AP72" s="410">
        <f t="shared" si="6"/>
        <v>-16</v>
      </c>
    </row>
    <row r="73" spans="1:42" x14ac:dyDescent="0.2">
      <c r="A73" s="307" t="s">
        <v>15</v>
      </c>
      <c r="B73" s="485">
        <v>-11</v>
      </c>
      <c r="C73" s="404">
        <v>6</v>
      </c>
      <c r="D73" s="404">
        <v>-4</v>
      </c>
      <c r="E73" s="489">
        <v>-28</v>
      </c>
      <c r="F73" s="477">
        <v>-8</v>
      </c>
      <c r="G73" s="404">
        <v>-2</v>
      </c>
      <c r="H73" s="404">
        <v>-6</v>
      </c>
      <c r="I73" s="406">
        <v>-16</v>
      </c>
      <c r="J73" s="403">
        <v>-8</v>
      </c>
      <c r="K73" s="404">
        <v>-2</v>
      </c>
      <c r="L73" s="404">
        <v>-5</v>
      </c>
      <c r="M73" s="406">
        <v>-53</v>
      </c>
      <c r="N73" s="485">
        <v>-2</v>
      </c>
      <c r="O73" s="404">
        <v>2</v>
      </c>
      <c r="P73" s="404">
        <v>-17</v>
      </c>
      <c r="Q73" s="406">
        <v>-3</v>
      </c>
      <c r="R73" s="485">
        <v>-16</v>
      </c>
      <c r="S73" s="404">
        <v>2</v>
      </c>
      <c r="T73" s="404">
        <v>1</v>
      </c>
      <c r="U73" s="406">
        <v>-4</v>
      </c>
      <c r="V73" s="485">
        <v>-1</v>
      </c>
      <c r="W73" s="477">
        <v>-2</v>
      </c>
      <c r="X73" s="412">
        <v>-1</v>
      </c>
      <c r="Y73" s="489">
        <v>-40</v>
      </c>
      <c r="Z73" s="485">
        <v>-5</v>
      </c>
      <c r="AA73" s="477">
        <v>-1</v>
      </c>
      <c r="AB73" s="412">
        <v>-3</v>
      </c>
      <c r="AC73" s="1086">
        <v>-6</v>
      </c>
      <c r="AD73" s="485">
        <v>-1</v>
      </c>
      <c r="AE73" s="477"/>
      <c r="AF73" s="412"/>
      <c r="AG73" s="1086"/>
      <c r="AH73" s="505"/>
      <c r="AI73" s="1087">
        <v>-37</v>
      </c>
      <c r="AJ73" s="1088">
        <v>-32</v>
      </c>
      <c r="AK73" s="1088">
        <v>-68</v>
      </c>
      <c r="AL73" s="1088">
        <v>-20</v>
      </c>
      <c r="AM73" s="1088">
        <v>-17</v>
      </c>
      <c r="AN73" s="1088">
        <v>-44</v>
      </c>
      <c r="AO73" s="1088"/>
      <c r="AP73" s="1088">
        <f t="shared" si="6"/>
        <v>-15</v>
      </c>
    </row>
    <row r="74" spans="1:42" s="272" customFormat="1" x14ac:dyDescent="0.2">
      <c r="A74" s="307" t="s">
        <v>216</v>
      </c>
      <c r="B74" s="485">
        <v>0</v>
      </c>
      <c r="C74" s="404">
        <v>-1</v>
      </c>
      <c r="D74" s="404">
        <v>0</v>
      </c>
      <c r="E74" s="489">
        <v>8</v>
      </c>
      <c r="F74" s="477">
        <v>-8</v>
      </c>
      <c r="G74" s="404">
        <v>-2</v>
      </c>
      <c r="H74" s="404">
        <v>0</v>
      </c>
      <c r="I74" s="406">
        <v>0</v>
      </c>
      <c r="J74" s="403">
        <v>0</v>
      </c>
      <c r="K74" s="404">
        <v>-3</v>
      </c>
      <c r="L74" s="404">
        <v>-1</v>
      </c>
      <c r="M74" s="406">
        <v>0</v>
      </c>
      <c r="N74" s="485">
        <v>-1</v>
      </c>
      <c r="O74" s="404">
        <v>0</v>
      </c>
      <c r="P74" s="404">
        <v>0</v>
      </c>
      <c r="Q74" s="406">
        <v>0</v>
      </c>
      <c r="R74" s="485">
        <v>0</v>
      </c>
      <c r="S74" s="679" t="s">
        <v>112</v>
      </c>
      <c r="T74" s="404">
        <v>0</v>
      </c>
      <c r="U74" s="406">
        <v>0</v>
      </c>
      <c r="V74" s="485">
        <v>0</v>
      </c>
      <c r="W74" s="477">
        <v>0</v>
      </c>
      <c r="X74" s="412">
        <v>0</v>
      </c>
      <c r="Y74" s="489">
        <v>-1</v>
      </c>
      <c r="Z74" s="485">
        <v>0</v>
      </c>
      <c r="AA74" s="477">
        <v>-1</v>
      </c>
      <c r="AB74" s="412">
        <v>-1</v>
      </c>
      <c r="AC74" s="1086">
        <v>0</v>
      </c>
      <c r="AD74" s="485">
        <v>1</v>
      </c>
      <c r="AE74" s="477"/>
      <c r="AF74" s="412"/>
      <c r="AG74" s="1086"/>
      <c r="AH74" s="505"/>
      <c r="AI74" s="1087">
        <v>7</v>
      </c>
      <c r="AJ74" s="1088">
        <v>-10</v>
      </c>
      <c r="AK74" s="1088">
        <v>-4</v>
      </c>
      <c r="AL74" s="1088">
        <v>-1</v>
      </c>
      <c r="AM74" s="1088">
        <v>0</v>
      </c>
      <c r="AN74" s="1088">
        <v>-1</v>
      </c>
      <c r="AO74" s="1088"/>
      <c r="AP74" s="1088">
        <f t="shared" si="6"/>
        <v>-2</v>
      </c>
    </row>
    <row r="75" spans="1:42" s="272" customFormat="1" x14ac:dyDescent="0.2">
      <c r="A75" s="890" t="s">
        <v>260</v>
      </c>
      <c r="B75" s="485">
        <v>0</v>
      </c>
      <c r="C75" s="404">
        <v>0</v>
      </c>
      <c r="D75" s="404">
        <v>0</v>
      </c>
      <c r="E75" s="489">
        <v>0</v>
      </c>
      <c r="F75" s="477">
        <v>0</v>
      </c>
      <c r="G75" s="404">
        <v>0</v>
      </c>
      <c r="H75" s="404">
        <v>0</v>
      </c>
      <c r="I75" s="406">
        <v>0</v>
      </c>
      <c r="J75" s="403">
        <v>0</v>
      </c>
      <c r="K75" s="404">
        <v>0</v>
      </c>
      <c r="L75" s="404">
        <v>0</v>
      </c>
      <c r="M75" s="406">
        <v>0</v>
      </c>
      <c r="N75" s="485">
        <v>0</v>
      </c>
      <c r="O75" s="404">
        <v>0</v>
      </c>
      <c r="P75" s="404">
        <v>0</v>
      </c>
      <c r="Q75" s="406">
        <v>0</v>
      </c>
      <c r="R75" s="485">
        <v>0</v>
      </c>
      <c r="S75" s="679">
        <v>0</v>
      </c>
      <c r="T75" s="404">
        <v>0</v>
      </c>
      <c r="U75" s="406">
        <v>0</v>
      </c>
      <c r="V75" s="888">
        <v>-8</v>
      </c>
      <c r="W75" s="889">
        <v>-4</v>
      </c>
      <c r="X75" s="412">
        <v>-3</v>
      </c>
      <c r="Y75" s="489">
        <v>-27</v>
      </c>
      <c r="Z75" s="888">
        <v>-5</v>
      </c>
      <c r="AA75" s="889">
        <v>-11</v>
      </c>
      <c r="AB75" s="412">
        <v>-14</v>
      </c>
      <c r="AC75" s="1086">
        <v>-37</v>
      </c>
      <c r="AD75" s="888">
        <v>-28</v>
      </c>
      <c r="AE75" s="889"/>
      <c r="AF75" s="412"/>
      <c r="AG75" s="1086"/>
      <c r="AH75" s="505"/>
      <c r="AI75" s="1087">
        <v>0</v>
      </c>
      <c r="AJ75" s="1088">
        <v>0</v>
      </c>
      <c r="AK75" s="1088">
        <v>0</v>
      </c>
      <c r="AL75" s="1088">
        <v>0</v>
      </c>
      <c r="AM75" s="1088">
        <v>0</v>
      </c>
      <c r="AN75" s="1088">
        <v>-42</v>
      </c>
      <c r="AO75" s="1088"/>
      <c r="AP75" s="1088">
        <f t="shared" si="6"/>
        <v>-67</v>
      </c>
    </row>
    <row r="76" spans="1:42" x14ac:dyDescent="0.2">
      <c r="A76" s="890" t="s">
        <v>152</v>
      </c>
      <c r="B76" s="409">
        <v>-17</v>
      </c>
      <c r="C76" s="408">
        <v>-18</v>
      </c>
      <c r="D76" s="408">
        <v>-7</v>
      </c>
      <c r="E76" s="491">
        <v>-18</v>
      </c>
      <c r="F76" s="480">
        <v>-25</v>
      </c>
      <c r="G76" s="408">
        <v>-15</v>
      </c>
      <c r="H76" s="408">
        <v>-13</v>
      </c>
      <c r="I76" s="405">
        <v>-8</v>
      </c>
      <c r="J76" s="407">
        <v>-7</v>
      </c>
      <c r="K76" s="408">
        <v>-6</v>
      </c>
      <c r="L76" s="408">
        <v>-13</v>
      </c>
      <c r="M76" s="405">
        <v>-8</v>
      </c>
      <c r="N76" s="409">
        <v>-4</v>
      </c>
      <c r="O76" s="408">
        <v>-5</v>
      </c>
      <c r="P76" s="408">
        <v>-5</v>
      </c>
      <c r="Q76" s="405">
        <v>-8</v>
      </c>
      <c r="R76" s="409">
        <v>-5</v>
      </c>
      <c r="S76" s="408">
        <v>-3</v>
      </c>
      <c r="T76" s="408">
        <v>1</v>
      </c>
      <c r="U76" s="405">
        <v>3</v>
      </c>
      <c r="V76" s="409">
        <v>-1</v>
      </c>
      <c r="W76" s="480">
        <v>2</v>
      </c>
      <c r="X76" s="745">
        <v>0</v>
      </c>
      <c r="Y76" s="491">
        <v>0</v>
      </c>
      <c r="Z76" s="409">
        <v>-2</v>
      </c>
      <c r="AA76" s="480">
        <v>3</v>
      </c>
      <c r="AB76" s="745">
        <v>-2</v>
      </c>
      <c r="AC76" s="1089">
        <v>1</v>
      </c>
      <c r="AD76" s="409">
        <v>1596</v>
      </c>
      <c r="AE76" s="480"/>
      <c r="AF76" s="745"/>
      <c r="AG76" s="1089"/>
      <c r="AH76" s="505"/>
      <c r="AI76" s="1090">
        <v>-60</v>
      </c>
      <c r="AJ76" s="1091">
        <v>-61</v>
      </c>
      <c r="AK76" s="1091">
        <v>-34</v>
      </c>
      <c r="AL76" s="1091">
        <v>-22</v>
      </c>
      <c r="AM76" s="1091">
        <v>-4</v>
      </c>
      <c r="AN76" s="1091">
        <v>1</v>
      </c>
      <c r="AO76" s="1091"/>
      <c r="AP76" s="1091">
        <f t="shared" si="6"/>
        <v>0</v>
      </c>
    </row>
    <row r="77" spans="1:42" x14ac:dyDescent="0.2">
      <c r="A77" s="367" t="s">
        <v>203</v>
      </c>
      <c r="B77" s="485">
        <v>-9</v>
      </c>
      <c r="C77" s="404">
        <v>-15</v>
      </c>
      <c r="D77" s="404">
        <v>-29</v>
      </c>
      <c r="E77" s="489">
        <v>-12</v>
      </c>
      <c r="F77" s="477">
        <v>-1</v>
      </c>
      <c r="G77" s="404">
        <v>-1</v>
      </c>
      <c r="H77" s="404">
        <v>3</v>
      </c>
      <c r="I77" s="406">
        <v>-3</v>
      </c>
      <c r="J77" s="403">
        <v>-5</v>
      </c>
      <c r="K77" s="404">
        <v>-7</v>
      </c>
      <c r="L77" s="404">
        <v>-8</v>
      </c>
      <c r="M77" s="406">
        <v>-7</v>
      </c>
      <c r="N77" s="485">
        <v>-2</v>
      </c>
      <c r="O77" s="404">
        <v>-8</v>
      </c>
      <c r="P77" s="404">
        <v>-9</v>
      </c>
      <c r="Q77" s="406">
        <v>-14</v>
      </c>
      <c r="R77" s="485">
        <v>-1</v>
      </c>
      <c r="S77" s="404">
        <v>-4</v>
      </c>
      <c r="T77" s="404">
        <v>-2</v>
      </c>
      <c r="U77" s="406">
        <v>-1</v>
      </c>
      <c r="V77" s="485">
        <v>-8</v>
      </c>
      <c r="W77" s="477">
        <v>-4</v>
      </c>
      <c r="X77" s="412">
        <v>-2</v>
      </c>
      <c r="Y77" s="489">
        <v>-12</v>
      </c>
      <c r="Z77" s="485">
        <v>-7</v>
      </c>
      <c r="AA77" s="477">
        <v>-7</v>
      </c>
      <c r="AB77" s="412">
        <v>-3</v>
      </c>
      <c r="AC77" s="489">
        <v>1</v>
      </c>
      <c r="AD77" s="485">
        <v>0</v>
      </c>
      <c r="AE77" s="477"/>
      <c r="AF77" s="412"/>
      <c r="AG77" s="489"/>
      <c r="AH77" s="51"/>
      <c r="AI77" s="403">
        <v>-65</v>
      </c>
      <c r="AJ77" s="410">
        <v>-2</v>
      </c>
      <c r="AK77" s="410">
        <v>-27</v>
      </c>
      <c r="AL77" s="410">
        <v>-33</v>
      </c>
      <c r="AM77" s="410">
        <v>-8</v>
      </c>
      <c r="AN77" s="410">
        <v>-26</v>
      </c>
      <c r="AO77" s="410"/>
      <c r="AP77" s="410">
        <f>+Z77+AA77+AB77+AC77</f>
        <v>-16</v>
      </c>
    </row>
    <row r="78" spans="1:42" ht="6" customHeight="1" x14ac:dyDescent="0.2">
      <c r="A78" s="372"/>
      <c r="B78" s="356"/>
      <c r="C78" s="389"/>
      <c r="D78" s="389"/>
      <c r="E78" s="488"/>
      <c r="F78" s="478"/>
      <c r="G78" s="389"/>
      <c r="H78" s="389"/>
      <c r="I78" s="387"/>
      <c r="J78" s="41"/>
      <c r="K78" s="389"/>
      <c r="L78" s="389"/>
      <c r="M78" s="387"/>
      <c r="N78" s="356"/>
      <c r="O78" s="389"/>
      <c r="P78" s="389"/>
      <c r="Q78" s="387"/>
      <c r="R78" s="356"/>
      <c r="S78" s="389"/>
      <c r="T78" s="389"/>
      <c r="U78" s="387"/>
      <c r="V78" s="356"/>
      <c r="W78" s="478"/>
      <c r="X78" s="179"/>
      <c r="Y78" s="488"/>
      <c r="Z78" s="356"/>
      <c r="AA78" s="478"/>
      <c r="AB78" s="179"/>
      <c r="AC78" s="488"/>
      <c r="AD78" s="356"/>
      <c r="AE78" s="478"/>
      <c r="AF78" s="179"/>
      <c r="AG78" s="488"/>
      <c r="AH78" s="272"/>
      <c r="AI78" s="41"/>
      <c r="AJ78" s="381"/>
      <c r="AK78" s="381"/>
      <c r="AL78" s="381"/>
      <c r="AM78" s="381"/>
      <c r="AN78" s="381"/>
      <c r="AO78" s="381"/>
      <c r="AP78" s="381"/>
    </row>
    <row r="79" spans="1:42" x14ac:dyDescent="0.2">
      <c r="A79" s="373" t="s">
        <v>189</v>
      </c>
      <c r="B79" s="482">
        <v>-0.31386861313868614</v>
      </c>
      <c r="C79" s="388">
        <v>-0.1891891891891892</v>
      </c>
      <c r="D79" s="388">
        <v>-0.28160919540229884</v>
      </c>
      <c r="E79" s="487">
        <v>-0.41538461538461541</v>
      </c>
      <c r="F79" s="476">
        <v>-0.51578947368421058</v>
      </c>
      <c r="G79" s="388">
        <v>-0.31034482758620691</v>
      </c>
      <c r="H79" s="388">
        <v>-0.27500000000000002</v>
      </c>
      <c r="I79" s="386">
        <v>-0.52380952380952384</v>
      </c>
      <c r="J79" s="384">
        <v>-0.44827586206896552</v>
      </c>
      <c r="K79" s="388">
        <v>-0.38709677419354838</v>
      </c>
      <c r="L79" s="388">
        <v>-0.64</v>
      </c>
      <c r="M79" s="386">
        <v>-1.6818181818181819</v>
      </c>
      <c r="N79" s="482">
        <v>-0.5</v>
      </c>
      <c r="O79" s="388">
        <v>-0.58620689655172409</v>
      </c>
      <c r="P79" s="388">
        <v>-1.0277777777777777</v>
      </c>
      <c r="Q79" s="386">
        <v>-0.73809523809523814</v>
      </c>
      <c r="R79" s="482">
        <v>-0.74358974358974361</v>
      </c>
      <c r="S79" s="388">
        <v>-0.26666666666666666</v>
      </c>
      <c r="T79" s="388">
        <v>-0.11627906976744186</v>
      </c>
      <c r="U79" s="386">
        <v>-0.21621621621621623</v>
      </c>
      <c r="V79" s="482">
        <v>-0.57499999999999996</v>
      </c>
      <c r="W79" s="476">
        <v>-0.36799999999999999</v>
      </c>
      <c r="X79" s="548">
        <v>-0.36399999999999999</v>
      </c>
      <c r="Y79" s="487">
        <v>-2.931</v>
      </c>
      <c r="Z79" s="482">
        <v>-0.61499999999999999</v>
      </c>
      <c r="AA79" s="476">
        <v>-0.45800000000000002</v>
      </c>
      <c r="AB79" s="548">
        <v>-0.54</v>
      </c>
      <c r="AC79" s="487">
        <v>-0.78200000000000003</v>
      </c>
      <c r="AD79" s="482">
        <v>19.11</v>
      </c>
      <c r="AE79" s="476"/>
      <c r="AF79" s="548"/>
      <c r="AG79" s="487"/>
      <c r="AH79" s="272"/>
      <c r="AI79" s="384">
        <v>-0.28913738019169327</v>
      </c>
      <c r="AJ79" s="380">
        <v>-0.40307692307692305</v>
      </c>
      <c r="AK79" s="380">
        <v>-0.7289719626168224</v>
      </c>
      <c r="AL79" s="380">
        <v>-0.72992700729927007</v>
      </c>
      <c r="AM79" s="380">
        <v>-0.32926829268292684</v>
      </c>
      <c r="AN79" s="380">
        <v>-0.95699999999999996</v>
      </c>
      <c r="AO79" s="380"/>
      <c r="AP79" s="380">
        <v>-0.60399999999999998</v>
      </c>
    </row>
    <row r="80" spans="1:42" x14ac:dyDescent="0.2">
      <c r="A80" s="374" t="s">
        <v>190</v>
      </c>
      <c r="B80" s="484">
        <v>-6.569343065693431E-2</v>
      </c>
      <c r="C80" s="395">
        <v>-8.1081081081081086E-2</v>
      </c>
      <c r="D80" s="395">
        <v>-0.16666666666666666</v>
      </c>
      <c r="E80" s="490">
        <v>-9.2307692307692313E-2</v>
      </c>
      <c r="F80" s="479">
        <v>-1.0526315789473684E-2</v>
      </c>
      <c r="G80" s="395">
        <v>-1.1494252873563218E-2</v>
      </c>
      <c r="H80" s="395">
        <v>3.7499999999999999E-2</v>
      </c>
      <c r="I80" s="396">
        <v>-4.7619047619047616E-2</v>
      </c>
      <c r="J80" s="394">
        <v>-8.6206896551724144E-2</v>
      </c>
      <c r="K80" s="395">
        <v>-0.11290322580645161</v>
      </c>
      <c r="L80" s="395">
        <v>-0.16</v>
      </c>
      <c r="M80" s="396">
        <v>-0.15909090909090909</v>
      </c>
      <c r="N80" s="484">
        <v>-6.6666666666666666E-2</v>
      </c>
      <c r="O80" s="395">
        <v>-0.27586206896551724</v>
      </c>
      <c r="P80" s="395">
        <v>-0.25</v>
      </c>
      <c r="Q80" s="396">
        <v>-0.33333333333333331</v>
      </c>
      <c r="R80" s="484">
        <v>-2.564102564102564E-2</v>
      </c>
      <c r="S80" s="395">
        <v>-8.8888888888888892E-2</v>
      </c>
      <c r="T80" s="395">
        <v>-4.6511627906976744E-2</v>
      </c>
      <c r="U80" s="396">
        <v>-2.7027027027027029E-2</v>
      </c>
      <c r="V80" s="484">
        <v>-0.2</v>
      </c>
      <c r="W80" s="479">
        <v>-0.105</v>
      </c>
      <c r="X80" s="744">
        <v>-6.0999999999999999E-2</v>
      </c>
      <c r="Y80" s="490">
        <v>-0.41399999999999998</v>
      </c>
      <c r="Z80" s="484">
        <v>-0.17899999999999999</v>
      </c>
      <c r="AA80" s="479">
        <v>-0.14599999999999999</v>
      </c>
      <c r="AB80" s="744">
        <v>-0.06</v>
      </c>
      <c r="AC80" s="490">
        <v>1.7999999999999999E-2</v>
      </c>
      <c r="AD80" s="484">
        <v>0</v>
      </c>
      <c r="AE80" s="479"/>
      <c r="AF80" s="744"/>
      <c r="AG80" s="490"/>
      <c r="AH80" s="272"/>
      <c r="AI80" s="394">
        <v>-0.10383386581469649</v>
      </c>
      <c r="AJ80" s="397">
        <v>-6.1538461538461538E-3</v>
      </c>
      <c r="AK80" s="397">
        <v>-0.12616822429906541</v>
      </c>
      <c r="AL80" s="397">
        <v>-0.24087591240875914</v>
      </c>
      <c r="AM80" s="397">
        <v>-4.878048780487805E-2</v>
      </c>
      <c r="AN80" s="397">
        <v>-0.186</v>
      </c>
      <c r="AO80" s="397"/>
      <c r="AP80" s="397">
        <v>-8.3000000000000004E-2</v>
      </c>
    </row>
    <row r="81" spans="1:42" ht="6" customHeight="1" x14ac:dyDescent="0.2">
      <c r="B81" s="356"/>
      <c r="C81" s="389"/>
      <c r="D81" s="389"/>
      <c r="E81" s="387"/>
      <c r="F81" s="41"/>
      <c r="G81" s="389"/>
      <c r="H81" s="389"/>
      <c r="I81" s="387"/>
      <c r="J81" s="179"/>
      <c r="K81" s="179"/>
      <c r="L81" s="452"/>
      <c r="M81" s="387"/>
      <c r="N81" s="179"/>
      <c r="O81" s="179"/>
      <c r="P81" s="452"/>
      <c r="Q81" s="387"/>
      <c r="R81" s="179"/>
      <c r="S81" s="179"/>
      <c r="T81" s="452"/>
      <c r="U81" s="387"/>
      <c r="V81" s="356"/>
      <c r="W81" s="478"/>
      <c r="X81" s="179"/>
      <c r="Y81" s="488"/>
      <c r="Z81" s="356"/>
      <c r="AA81" s="478"/>
      <c r="AB81" s="179"/>
      <c r="AC81" s="488"/>
      <c r="AD81" s="356"/>
      <c r="AE81" s="478"/>
      <c r="AF81" s="179"/>
      <c r="AG81" s="488"/>
      <c r="AI81" s="41"/>
      <c r="AJ81" s="381"/>
      <c r="AK81" s="381"/>
      <c r="AL81" s="381"/>
      <c r="AM81" s="381"/>
      <c r="AN81" s="381"/>
      <c r="AO81" s="381"/>
      <c r="AP81" s="381"/>
    </row>
    <row r="82" spans="1:42" x14ac:dyDescent="0.2">
      <c r="A82" s="371" t="s">
        <v>191</v>
      </c>
      <c r="B82" s="485">
        <v>47</v>
      </c>
      <c r="C82" s="390"/>
      <c r="D82" s="390"/>
      <c r="E82" s="378"/>
      <c r="F82" s="385"/>
      <c r="G82" s="390"/>
      <c r="H82" s="390"/>
      <c r="I82" s="378"/>
      <c r="J82" s="547"/>
      <c r="K82" s="547"/>
      <c r="L82" s="390"/>
      <c r="M82" s="378"/>
      <c r="N82" s="547"/>
      <c r="O82" s="547"/>
      <c r="P82" s="390"/>
      <c r="Q82" s="378"/>
      <c r="R82" s="547"/>
      <c r="S82" s="547"/>
      <c r="T82" s="390"/>
      <c r="U82" s="378"/>
      <c r="V82" s="851"/>
      <c r="W82" s="795"/>
      <c r="X82" s="547"/>
      <c r="Y82" s="748"/>
      <c r="Z82" s="851"/>
      <c r="AA82" s="795"/>
      <c r="AB82" s="547"/>
      <c r="AC82" s="748"/>
      <c r="AD82" s="851"/>
      <c r="AE82" s="795"/>
      <c r="AF82" s="547"/>
      <c r="AG82" s="748"/>
      <c r="AH82" s="76"/>
      <c r="AI82" s="385">
        <v>47</v>
      </c>
      <c r="AJ82" s="379"/>
      <c r="AK82" s="379"/>
      <c r="AL82" s="379"/>
      <c r="AM82" s="379"/>
      <c r="AN82" s="379"/>
      <c r="AO82" s="379"/>
      <c r="AP82" s="379"/>
    </row>
    <row r="83" spans="1:42" x14ac:dyDescent="0.2">
      <c r="A83" s="306" t="s">
        <v>172</v>
      </c>
      <c r="B83" s="482">
        <v>4.2999999999999997E-2</v>
      </c>
      <c r="C83" s="388"/>
      <c r="D83" s="388"/>
      <c r="E83" s="386"/>
      <c r="F83" s="384"/>
      <c r="G83" s="388"/>
      <c r="H83" s="388"/>
      <c r="I83" s="386"/>
      <c r="J83" s="548"/>
      <c r="K83" s="548"/>
      <c r="L83" s="388"/>
      <c r="M83" s="386"/>
      <c r="N83" s="548"/>
      <c r="O83" s="548"/>
      <c r="P83" s="388"/>
      <c r="Q83" s="386"/>
      <c r="R83" s="548"/>
      <c r="S83" s="548"/>
      <c r="T83" s="388"/>
      <c r="U83" s="386"/>
      <c r="V83" s="482"/>
      <c r="W83" s="476"/>
      <c r="X83" s="548"/>
      <c r="Y83" s="487"/>
      <c r="Z83" s="482"/>
      <c r="AA83" s="476"/>
      <c r="AB83" s="548"/>
      <c r="AC83" s="487"/>
      <c r="AD83" s="482"/>
      <c r="AE83" s="476"/>
      <c r="AF83" s="548"/>
      <c r="AG83" s="487"/>
      <c r="AH83" s="92"/>
      <c r="AI83" s="384">
        <v>1.0999999999999999E-2</v>
      </c>
      <c r="AJ83" s="380"/>
      <c r="AK83" s="380"/>
      <c r="AL83" s="380"/>
      <c r="AM83" s="380"/>
      <c r="AN83" s="380"/>
      <c r="AO83" s="380"/>
      <c r="AP83" s="380"/>
    </row>
    <row r="84" spans="1:42" x14ac:dyDescent="0.2">
      <c r="A84" s="367" t="s">
        <v>192</v>
      </c>
      <c r="B84" s="485">
        <v>16</v>
      </c>
      <c r="C84" s="390"/>
      <c r="D84" s="390"/>
      <c r="E84" s="378"/>
      <c r="F84" s="385"/>
      <c r="G84" s="390"/>
      <c r="H84" s="390"/>
      <c r="I84" s="378"/>
      <c r="J84" s="547"/>
      <c r="K84" s="547"/>
      <c r="L84" s="390"/>
      <c r="M84" s="378"/>
      <c r="N84" s="547"/>
      <c r="O84" s="547"/>
      <c r="P84" s="390"/>
      <c r="Q84" s="378"/>
      <c r="R84" s="547"/>
      <c r="S84" s="547"/>
      <c r="T84" s="390"/>
      <c r="U84" s="378"/>
      <c r="V84" s="851"/>
      <c r="W84" s="795"/>
      <c r="X84" s="547"/>
      <c r="Y84" s="748"/>
      <c r="Z84" s="851"/>
      <c r="AA84" s="795"/>
      <c r="AB84" s="547"/>
      <c r="AC84" s="748"/>
      <c r="AD84" s="851"/>
      <c r="AE84" s="795"/>
      <c r="AF84" s="547"/>
      <c r="AG84" s="748"/>
      <c r="AH84" s="76"/>
      <c r="AI84" s="385">
        <v>16</v>
      </c>
      <c r="AJ84" s="379"/>
      <c r="AK84" s="379"/>
      <c r="AL84" s="379"/>
      <c r="AM84" s="379"/>
      <c r="AN84" s="379"/>
      <c r="AO84" s="379"/>
      <c r="AP84" s="379"/>
    </row>
    <row r="85" spans="1:42" x14ac:dyDescent="0.2">
      <c r="A85" s="307" t="s">
        <v>14</v>
      </c>
      <c r="B85" s="485">
        <v>0</v>
      </c>
      <c r="C85" s="390"/>
      <c r="D85" s="390"/>
      <c r="E85" s="378"/>
      <c r="F85" s="385"/>
      <c r="G85" s="390"/>
      <c r="H85" s="390"/>
      <c r="I85" s="378"/>
      <c r="J85" s="547"/>
      <c r="K85" s="547"/>
      <c r="L85" s="390"/>
      <c r="M85" s="378"/>
      <c r="N85" s="547"/>
      <c r="O85" s="547"/>
      <c r="P85" s="390"/>
      <c r="Q85" s="378"/>
      <c r="R85" s="547"/>
      <c r="S85" s="547"/>
      <c r="T85" s="390"/>
      <c r="U85" s="378"/>
      <c r="V85" s="851"/>
      <c r="W85" s="795"/>
      <c r="X85" s="547"/>
      <c r="Y85" s="748"/>
      <c r="Z85" s="851"/>
      <c r="AA85" s="795"/>
      <c r="AB85" s="547"/>
      <c r="AC85" s="748"/>
      <c r="AD85" s="851"/>
      <c r="AE85" s="795"/>
      <c r="AF85" s="547"/>
      <c r="AG85" s="748"/>
      <c r="AH85" s="76"/>
      <c r="AI85" s="403">
        <v>0</v>
      </c>
      <c r="AJ85" s="379"/>
      <c r="AK85" s="379"/>
      <c r="AL85" s="379"/>
      <c r="AM85" s="379"/>
      <c r="AN85" s="379"/>
      <c r="AO85" s="379"/>
      <c r="AP85" s="379"/>
    </row>
    <row r="86" spans="1:42" x14ac:dyDescent="0.2">
      <c r="A86" s="307" t="s">
        <v>15</v>
      </c>
      <c r="B86" s="485">
        <v>0</v>
      </c>
      <c r="C86" s="390"/>
      <c r="D86" s="390"/>
      <c r="E86" s="378"/>
      <c r="F86" s="385"/>
      <c r="G86" s="390"/>
      <c r="H86" s="390"/>
      <c r="I86" s="378"/>
      <c r="J86" s="547"/>
      <c r="K86" s="547"/>
      <c r="L86" s="390"/>
      <c r="M86" s="378"/>
      <c r="N86" s="547"/>
      <c r="O86" s="547"/>
      <c r="P86" s="390"/>
      <c r="Q86" s="378"/>
      <c r="R86" s="547"/>
      <c r="S86" s="547"/>
      <c r="T86" s="390"/>
      <c r="U86" s="378"/>
      <c r="V86" s="851"/>
      <c r="W86" s="795"/>
      <c r="X86" s="547"/>
      <c r="Y86" s="748"/>
      <c r="Z86" s="851"/>
      <c r="AA86" s="795"/>
      <c r="AB86" s="547"/>
      <c r="AC86" s="748"/>
      <c r="AD86" s="851"/>
      <c r="AE86" s="795"/>
      <c r="AF86" s="547"/>
      <c r="AG86" s="748"/>
      <c r="AH86" s="76"/>
      <c r="AI86" s="403">
        <v>0</v>
      </c>
      <c r="AJ86" s="379"/>
      <c r="AK86" s="379"/>
      <c r="AL86" s="379"/>
      <c r="AM86" s="379"/>
      <c r="AN86" s="379"/>
      <c r="AO86" s="379"/>
      <c r="AP86" s="379"/>
    </row>
    <row r="87" spans="1:42" s="272" customFormat="1" x14ac:dyDescent="0.2">
      <c r="A87" s="307" t="s">
        <v>216</v>
      </c>
      <c r="B87" s="485"/>
      <c r="C87" s="390"/>
      <c r="D87" s="390"/>
      <c r="E87" s="378"/>
      <c r="F87" s="385"/>
      <c r="G87" s="390"/>
      <c r="H87" s="390"/>
      <c r="I87" s="378"/>
      <c r="J87" s="547"/>
      <c r="K87" s="547"/>
      <c r="L87" s="390"/>
      <c r="M87" s="378"/>
      <c r="N87" s="547"/>
      <c r="O87" s="547"/>
      <c r="P87" s="390"/>
      <c r="Q87" s="378"/>
      <c r="R87" s="547"/>
      <c r="S87" s="547"/>
      <c r="T87" s="390"/>
      <c r="U87" s="378"/>
      <c r="V87" s="851"/>
      <c r="W87" s="795"/>
      <c r="X87" s="547"/>
      <c r="Y87" s="748"/>
      <c r="Z87" s="851"/>
      <c r="AA87" s="795"/>
      <c r="AB87" s="547"/>
      <c r="AC87" s="748"/>
      <c r="AD87" s="851"/>
      <c r="AE87" s="795"/>
      <c r="AF87" s="547"/>
      <c r="AG87" s="748"/>
      <c r="AH87" s="76"/>
      <c r="AI87" s="403"/>
      <c r="AJ87" s="379"/>
      <c r="AK87" s="379"/>
      <c r="AL87" s="379"/>
      <c r="AM87" s="379"/>
      <c r="AN87" s="379"/>
      <c r="AO87" s="379"/>
      <c r="AP87" s="379"/>
    </row>
    <row r="88" spans="1:42" x14ac:dyDescent="0.2">
      <c r="A88" s="307" t="s">
        <v>152</v>
      </c>
      <c r="B88" s="409">
        <v>0</v>
      </c>
      <c r="C88" s="390"/>
      <c r="D88" s="390"/>
      <c r="E88" s="378"/>
      <c r="F88" s="385"/>
      <c r="G88" s="390"/>
      <c r="H88" s="390"/>
      <c r="I88" s="378"/>
      <c r="J88" s="547"/>
      <c r="K88" s="547"/>
      <c r="L88" s="390"/>
      <c r="M88" s="378"/>
      <c r="N88" s="547"/>
      <c r="O88" s="547"/>
      <c r="P88" s="390"/>
      <c r="Q88" s="378"/>
      <c r="R88" s="547"/>
      <c r="S88" s="547"/>
      <c r="T88" s="390"/>
      <c r="U88" s="378"/>
      <c r="V88" s="851"/>
      <c r="W88" s="795"/>
      <c r="X88" s="547"/>
      <c r="Y88" s="748"/>
      <c r="Z88" s="851"/>
      <c r="AA88" s="795"/>
      <c r="AB88" s="547"/>
      <c r="AC88" s="748"/>
      <c r="AD88" s="851"/>
      <c r="AE88" s="795"/>
      <c r="AF88" s="547"/>
      <c r="AG88" s="748"/>
      <c r="AH88" s="76"/>
      <c r="AI88" s="411">
        <v>0</v>
      </c>
      <c r="AJ88" s="379"/>
      <c r="AK88" s="379"/>
      <c r="AL88" s="379"/>
      <c r="AM88" s="379"/>
      <c r="AN88" s="379"/>
      <c r="AO88" s="379"/>
      <c r="AP88" s="379"/>
    </row>
    <row r="89" spans="1:42" x14ac:dyDescent="0.2">
      <c r="A89" s="367" t="s">
        <v>193</v>
      </c>
      <c r="B89" s="485">
        <v>16</v>
      </c>
      <c r="C89" s="390"/>
      <c r="D89" s="390"/>
      <c r="E89" s="378"/>
      <c r="F89" s="385"/>
      <c r="G89" s="390"/>
      <c r="H89" s="390"/>
      <c r="I89" s="378"/>
      <c r="J89" s="547"/>
      <c r="K89" s="547"/>
      <c r="L89" s="390"/>
      <c r="M89" s="378"/>
      <c r="N89" s="547"/>
      <c r="O89" s="547"/>
      <c r="P89" s="390"/>
      <c r="Q89" s="378"/>
      <c r="R89" s="547"/>
      <c r="S89" s="547"/>
      <c r="T89" s="390"/>
      <c r="U89" s="378"/>
      <c r="V89" s="851"/>
      <c r="W89" s="795"/>
      <c r="X89" s="547"/>
      <c r="Y89" s="748"/>
      <c r="Z89" s="851"/>
      <c r="AA89" s="795"/>
      <c r="AB89" s="547"/>
      <c r="AC89" s="748"/>
      <c r="AD89" s="851"/>
      <c r="AE89" s="795"/>
      <c r="AF89" s="547"/>
      <c r="AG89" s="748"/>
      <c r="AH89" s="76"/>
      <c r="AI89" s="385">
        <v>16</v>
      </c>
      <c r="AJ89" s="379"/>
      <c r="AK89" s="379"/>
      <c r="AL89" s="379"/>
      <c r="AM89" s="379"/>
      <c r="AN89" s="379"/>
      <c r="AO89" s="379"/>
      <c r="AP89" s="379"/>
    </row>
    <row r="90" spans="1:42" ht="6" customHeight="1" x14ac:dyDescent="0.2">
      <c r="A90" s="372"/>
      <c r="B90" s="356"/>
      <c r="C90" s="389"/>
      <c r="D90" s="389"/>
      <c r="E90" s="387"/>
      <c r="F90" s="41"/>
      <c r="G90" s="389"/>
      <c r="H90" s="389"/>
      <c r="I90" s="387"/>
      <c r="J90" s="179"/>
      <c r="K90" s="179"/>
      <c r="L90" s="389"/>
      <c r="M90" s="387"/>
      <c r="N90" s="179"/>
      <c r="O90" s="179"/>
      <c r="P90" s="389"/>
      <c r="Q90" s="387"/>
      <c r="R90" s="179"/>
      <c r="S90" s="179"/>
      <c r="T90" s="389"/>
      <c r="U90" s="387"/>
      <c r="V90" s="356"/>
      <c r="W90" s="478"/>
      <c r="X90" s="179"/>
      <c r="Y90" s="488"/>
      <c r="Z90" s="356"/>
      <c r="AA90" s="478"/>
      <c r="AB90" s="179"/>
      <c r="AC90" s="488"/>
      <c r="AD90" s="356"/>
      <c r="AE90" s="478"/>
      <c r="AF90" s="179"/>
      <c r="AG90" s="488"/>
      <c r="AH90" s="272"/>
      <c r="AI90" s="41"/>
      <c r="AJ90" s="381"/>
      <c r="AK90" s="381"/>
      <c r="AL90" s="381"/>
      <c r="AM90" s="381"/>
      <c r="AN90" s="381"/>
      <c r="AO90" s="381"/>
      <c r="AP90" s="381"/>
    </row>
    <row r="91" spans="1:42" x14ac:dyDescent="0.2">
      <c r="A91" s="373" t="s">
        <v>194</v>
      </c>
      <c r="B91" s="482">
        <v>0.34042553191489361</v>
      </c>
      <c r="C91" s="388"/>
      <c r="D91" s="388"/>
      <c r="E91" s="386"/>
      <c r="F91" s="384"/>
      <c r="G91" s="388"/>
      <c r="H91" s="388"/>
      <c r="I91" s="386"/>
      <c r="J91" s="548"/>
      <c r="K91" s="548"/>
      <c r="L91" s="388"/>
      <c r="M91" s="386"/>
      <c r="N91" s="548"/>
      <c r="O91" s="548"/>
      <c r="P91" s="388"/>
      <c r="Q91" s="386"/>
      <c r="R91" s="548"/>
      <c r="S91" s="548"/>
      <c r="T91" s="388"/>
      <c r="U91" s="386"/>
      <c r="V91" s="482"/>
      <c r="W91" s="476"/>
      <c r="X91" s="548"/>
      <c r="Y91" s="487"/>
      <c r="Z91" s="482"/>
      <c r="AA91" s="476"/>
      <c r="AB91" s="548"/>
      <c r="AC91" s="487"/>
      <c r="AD91" s="482"/>
      <c r="AE91" s="476"/>
      <c r="AF91" s="548"/>
      <c r="AG91" s="487"/>
      <c r="AH91" s="272"/>
      <c r="AI91" s="384">
        <v>0.34042553191489361</v>
      </c>
      <c r="AJ91" s="380"/>
      <c r="AK91" s="380"/>
      <c r="AL91" s="380"/>
      <c r="AM91" s="380"/>
      <c r="AN91" s="380"/>
      <c r="AO91" s="380"/>
      <c r="AP91" s="380"/>
    </row>
    <row r="92" spans="1:42" x14ac:dyDescent="0.2">
      <c r="A92" s="373" t="s">
        <v>195</v>
      </c>
      <c r="B92" s="482">
        <v>0.34042553191489361</v>
      </c>
      <c r="C92" s="388"/>
      <c r="D92" s="388"/>
      <c r="E92" s="386"/>
      <c r="F92" s="384"/>
      <c r="G92" s="388"/>
      <c r="H92" s="388"/>
      <c r="I92" s="386"/>
      <c r="J92" s="548"/>
      <c r="K92" s="548"/>
      <c r="L92" s="388"/>
      <c r="M92" s="386"/>
      <c r="N92" s="548"/>
      <c r="O92" s="548"/>
      <c r="P92" s="388"/>
      <c r="Q92" s="386"/>
      <c r="R92" s="548"/>
      <c r="S92" s="548"/>
      <c r="T92" s="388"/>
      <c r="U92" s="386"/>
      <c r="V92" s="482"/>
      <c r="W92" s="476"/>
      <c r="X92" s="548"/>
      <c r="Y92" s="487"/>
      <c r="Z92" s="482"/>
      <c r="AA92" s="476"/>
      <c r="AB92" s="548"/>
      <c r="AC92" s="487"/>
      <c r="AD92" s="482"/>
      <c r="AE92" s="476"/>
      <c r="AF92" s="548"/>
      <c r="AG92" s="487"/>
      <c r="AH92" s="272"/>
      <c r="AI92" s="384">
        <v>0.34042553191489361</v>
      </c>
      <c r="AJ92" s="380"/>
      <c r="AK92" s="380"/>
      <c r="AL92" s="380"/>
      <c r="AM92" s="380"/>
      <c r="AN92" s="380"/>
      <c r="AO92" s="380"/>
      <c r="AP92" s="380"/>
    </row>
    <row r="93" spans="1:42" x14ac:dyDescent="0.2">
      <c r="A93" s="372"/>
      <c r="B93" s="356"/>
      <c r="C93" s="389"/>
      <c r="D93" s="389"/>
      <c r="E93" s="387"/>
      <c r="F93" s="41"/>
      <c r="G93" s="389"/>
      <c r="H93" s="389"/>
      <c r="I93" s="387"/>
      <c r="J93" s="179"/>
      <c r="K93" s="179"/>
      <c r="L93" s="389"/>
      <c r="M93" s="387"/>
      <c r="N93" s="179"/>
      <c r="O93" s="179"/>
      <c r="P93" s="389"/>
      <c r="Q93" s="387"/>
      <c r="R93" s="179"/>
      <c r="S93" s="179"/>
      <c r="T93" s="389"/>
      <c r="U93" s="387"/>
      <c r="V93" s="356"/>
      <c r="W93" s="478"/>
      <c r="X93" s="179"/>
      <c r="Y93" s="488"/>
      <c r="Z93" s="356"/>
      <c r="AA93" s="478"/>
      <c r="AB93" s="179"/>
      <c r="AC93" s="488"/>
      <c r="AD93" s="356"/>
      <c r="AE93" s="478"/>
      <c r="AF93" s="179"/>
      <c r="AG93" s="488"/>
      <c r="AH93" s="272"/>
      <c r="AI93" s="41"/>
      <c r="AJ93" s="381"/>
      <c r="AK93" s="381"/>
      <c r="AL93" s="381"/>
      <c r="AM93" s="381"/>
      <c r="AN93" s="381"/>
      <c r="AO93" s="381"/>
      <c r="AP93" s="381"/>
    </row>
    <row r="94" spans="1:42" x14ac:dyDescent="0.2">
      <c r="A94" s="367" t="s">
        <v>196</v>
      </c>
      <c r="B94" s="485">
        <v>-31</v>
      </c>
      <c r="C94" s="390"/>
      <c r="D94" s="390"/>
      <c r="E94" s="378"/>
      <c r="F94" s="385"/>
      <c r="G94" s="390"/>
      <c r="H94" s="390"/>
      <c r="I94" s="378"/>
      <c r="J94" s="547"/>
      <c r="K94" s="547"/>
      <c r="L94" s="390"/>
      <c r="M94" s="378"/>
      <c r="N94" s="547"/>
      <c r="O94" s="547"/>
      <c r="P94" s="390"/>
      <c r="Q94" s="378"/>
      <c r="R94" s="547"/>
      <c r="S94" s="547"/>
      <c r="T94" s="390"/>
      <c r="U94" s="378"/>
      <c r="V94" s="851"/>
      <c r="W94" s="795"/>
      <c r="X94" s="547"/>
      <c r="Y94" s="748"/>
      <c r="Z94" s="851"/>
      <c r="AA94" s="795"/>
      <c r="AB94" s="547"/>
      <c r="AC94" s="748"/>
      <c r="AD94" s="851"/>
      <c r="AE94" s="795"/>
      <c r="AF94" s="547"/>
      <c r="AG94" s="748"/>
      <c r="AH94" s="76"/>
      <c r="AI94" s="385">
        <v>-31</v>
      </c>
      <c r="AJ94" s="379"/>
      <c r="AK94" s="379"/>
      <c r="AL94" s="379"/>
      <c r="AM94" s="379"/>
      <c r="AN94" s="379"/>
      <c r="AO94" s="379"/>
      <c r="AP94" s="379"/>
    </row>
    <row r="95" spans="1:42" x14ac:dyDescent="0.2">
      <c r="A95" s="307" t="s">
        <v>14</v>
      </c>
      <c r="B95" s="485">
        <v>0</v>
      </c>
      <c r="C95" s="390"/>
      <c r="D95" s="390"/>
      <c r="E95" s="378"/>
      <c r="F95" s="385"/>
      <c r="G95" s="390"/>
      <c r="H95" s="390"/>
      <c r="I95" s="378"/>
      <c r="J95" s="547"/>
      <c r="K95" s="547"/>
      <c r="L95" s="390"/>
      <c r="M95" s="378"/>
      <c r="N95" s="547"/>
      <c r="O95" s="547"/>
      <c r="P95" s="390"/>
      <c r="Q95" s="378"/>
      <c r="R95" s="547"/>
      <c r="S95" s="547"/>
      <c r="T95" s="390"/>
      <c r="U95" s="378"/>
      <c r="V95" s="851"/>
      <c r="W95" s="795"/>
      <c r="X95" s="547"/>
      <c r="Y95" s="748"/>
      <c r="Z95" s="851"/>
      <c r="AA95" s="795"/>
      <c r="AB95" s="547"/>
      <c r="AC95" s="748"/>
      <c r="AD95" s="851"/>
      <c r="AE95" s="795"/>
      <c r="AF95" s="547"/>
      <c r="AG95" s="748"/>
      <c r="AH95" s="76"/>
      <c r="AI95" s="403">
        <v>0</v>
      </c>
      <c r="AJ95" s="379"/>
      <c r="AK95" s="379"/>
      <c r="AL95" s="379"/>
      <c r="AM95" s="379"/>
      <c r="AN95" s="379"/>
      <c r="AO95" s="379"/>
      <c r="AP95" s="379"/>
    </row>
    <row r="96" spans="1:42" x14ac:dyDescent="0.2">
      <c r="A96" s="307" t="s">
        <v>15</v>
      </c>
      <c r="B96" s="485">
        <v>-4</v>
      </c>
      <c r="C96" s="390"/>
      <c r="D96" s="390"/>
      <c r="E96" s="378"/>
      <c r="F96" s="385"/>
      <c r="G96" s="390"/>
      <c r="H96" s="390"/>
      <c r="I96" s="378"/>
      <c r="J96" s="547"/>
      <c r="K96" s="547"/>
      <c r="L96" s="390"/>
      <c r="M96" s="378"/>
      <c r="N96" s="547"/>
      <c r="O96" s="547"/>
      <c r="P96" s="390"/>
      <c r="Q96" s="378"/>
      <c r="R96" s="547"/>
      <c r="S96" s="547"/>
      <c r="T96" s="390"/>
      <c r="U96" s="378"/>
      <c r="V96" s="851"/>
      <c r="W96" s="795"/>
      <c r="X96" s="547"/>
      <c r="Y96" s="748"/>
      <c r="Z96" s="851"/>
      <c r="AA96" s="795"/>
      <c r="AB96" s="547"/>
      <c r="AC96" s="748"/>
      <c r="AD96" s="851"/>
      <c r="AE96" s="795"/>
      <c r="AF96" s="547"/>
      <c r="AG96" s="748"/>
      <c r="AH96" s="76"/>
      <c r="AI96" s="385">
        <v>-4</v>
      </c>
      <c r="AJ96" s="379"/>
      <c r="AK96" s="379"/>
      <c r="AL96" s="379"/>
      <c r="AM96" s="379"/>
      <c r="AN96" s="379"/>
      <c r="AO96" s="379"/>
      <c r="AP96" s="379"/>
    </row>
    <row r="97" spans="1:42" s="272" customFormat="1" x14ac:dyDescent="0.2">
      <c r="A97" s="307" t="s">
        <v>216</v>
      </c>
      <c r="B97" s="485">
        <v>0</v>
      </c>
      <c r="C97" s="390"/>
      <c r="D97" s="390"/>
      <c r="E97" s="378"/>
      <c r="F97" s="385"/>
      <c r="G97" s="390"/>
      <c r="H97" s="390"/>
      <c r="I97" s="378"/>
      <c r="J97" s="547"/>
      <c r="K97" s="547"/>
      <c r="L97" s="390"/>
      <c r="M97" s="378"/>
      <c r="N97" s="547"/>
      <c r="O97" s="547"/>
      <c r="P97" s="390"/>
      <c r="Q97" s="378"/>
      <c r="R97" s="547"/>
      <c r="S97" s="547"/>
      <c r="T97" s="390"/>
      <c r="U97" s="378"/>
      <c r="V97" s="851"/>
      <c r="W97" s="795"/>
      <c r="X97" s="547"/>
      <c r="Y97" s="748"/>
      <c r="Z97" s="851"/>
      <c r="AA97" s="795"/>
      <c r="AB97" s="547"/>
      <c r="AC97" s="748"/>
      <c r="AD97" s="851"/>
      <c r="AE97" s="795"/>
      <c r="AF97" s="547"/>
      <c r="AG97" s="748"/>
      <c r="AH97" s="76"/>
      <c r="AI97" s="385"/>
      <c r="AJ97" s="379"/>
      <c r="AK97" s="379"/>
      <c r="AL97" s="379"/>
      <c r="AM97" s="379"/>
      <c r="AN97" s="379"/>
      <c r="AO97" s="379"/>
      <c r="AP97" s="379"/>
    </row>
    <row r="98" spans="1:42" s="272" customFormat="1" x14ac:dyDescent="0.2">
      <c r="A98" s="307" t="s">
        <v>152</v>
      </c>
      <c r="B98" s="485">
        <v>-26</v>
      </c>
      <c r="C98" s="390"/>
      <c r="D98" s="390"/>
      <c r="E98" s="378"/>
      <c r="F98" s="385"/>
      <c r="G98" s="390"/>
      <c r="H98" s="390"/>
      <c r="I98" s="378"/>
      <c r="J98" s="547"/>
      <c r="K98" s="547"/>
      <c r="L98" s="390"/>
      <c r="M98" s="378"/>
      <c r="N98" s="547"/>
      <c r="O98" s="547"/>
      <c r="P98" s="390"/>
      <c r="Q98" s="378"/>
      <c r="R98" s="547"/>
      <c r="S98" s="547"/>
      <c r="T98" s="390"/>
      <c r="U98" s="378"/>
      <c r="V98" s="851"/>
      <c r="W98" s="795"/>
      <c r="X98" s="547"/>
      <c r="Y98" s="748"/>
      <c r="Z98" s="851"/>
      <c r="AA98" s="795"/>
      <c r="AB98" s="547"/>
      <c r="AC98" s="748"/>
      <c r="AD98" s="851"/>
      <c r="AE98" s="795"/>
      <c r="AF98" s="547"/>
      <c r="AG98" s="748"/>
      <c r="AH98" s="76"/>
      <c r="AI98" s="385">
        <v>-26</v>
      </c>
      <c r="AJ98" s="379"/>
      <c r="AK98" s="379"/>
      <c r="AL98" s="379"/>
      <c r="AM98" s="379"/>
      <c r="AN98" s="379"/>
      <c r="AO98" s="379"/>
      <c r="AP98" s="379"/>
    </row>
    <row r="99" spans="1:42" x14ac:dyDescent="0.2">
      <c r="A99" s="307" t="s">
        <v>21</v>
      </c>
      <c r="B99" s="409">
        <v>0</v>
      </c>
      <c r="C99" s="390"/>
      <c r="D99" s="390"/>
      <c r="E99" s="378"/>
      <c r="F99" s="385"/>
      <c r="G99" s="390"/>
      <c r="H99" s="390"/>
      <c r="I99" s="378"/>
      <c r="J99" s="547"/>
      <c r="K99" s="547"/>
      <c r="L99" s="390"/>
      <c r="M99" s="378"/>
      <c r="N99" s="547"/>
      <c r="O99" s="547"/>
      <c r="P99" s="390"/>
      <c r="Q99" s="378"/>
      <c r="R99" s="547"/>
      <c r="S99" s="547"/>
      <c r="T99" s="390"/>
      <c r="U99" s="378"/>
      <c r="V99" s="851"/>
      <c r="W99" s="795"/>
      <c r="X99" s="547"/>
      <c r="Y99" s="748"/>
      <c r="Z99" s="851"/>
      <c r="AA99" s="795"/>
      <c r="AB99" s="547"/>
      <c r="AC99" s="748"/>
      <c r="AD99" s="851"/>
      <c r="AE99" s="795"/>
      <c r="AF99" s="547"/>
      <c r="AG99" s="748"/>
      <c r="AH99" s="76"/>
      <c r="AI99" s="411">
        <v>0</v>
      </c>
      <c r="AJ99" s="379"/>
      <c r="AK99" s="379"/>
      <c r="AL99" s="379"/>
      <c r="AM99" s="379"/>
      <c r="AN99" s="379"/>
      <c r="AO99" s="379"/>
      <c r="AP99" s="379"/>
    </row>
    <row r="100" spans="1:42" x14ac:dyDescent="0.2">
      <c r="A100" s="367" t="s">
        <v>197</v>
      </c>
      <c r="B100" s="485">
        <v>-1</v>
      </c>
      <c r="C100" s="390"/>
      <c r="D100" s="390"/>
      <c r="E100" s="378"/>
      <c r="F100" s="385"/>
      <c r="G100" s="390"/>
      <c r="H100" s="390"/>
      <c r="I100" s="378"/>
      <c r="J100" s="547"/>
      <c r="K100" s="547"/>
      <c r="L100" s="390"/>
      <c r="M100" s="378"/>
      <c r="N100" s="547"/>
      <c r="O100" s="547"/>
      <c r="P100" s="390"/>
      <c r="Q100" s="378"/>
      <c r="R100" s="547"/>
      <c r="S100" s="547"/>
      <c r="T100" s="390"/>
      <c r="U100" s="378"/>
      <c r="V100" s="851"/>
      <c r="W100" s="795"/>
      <c r="X100" s="547"/>
      <c r="Y100" s="748"/>
      <c r="Z100" s="851"/>
      <c r="AA100" s="795"/>
      <c r="AB100" s="547"/>
      <c r="AC100" s="748"/>
      <c r="AD100" s="851"/>
      <c r="AE100" s="795"/>
      <c r="AF100" s="547"/>
      <c r="AG100" s="748"/>
      <c r="AH100" s="76"/>
      <c r="AI100" s="385">
        <v>-1</v>
      </c>
      <c r="AJ100" s="379"/>
      <c r="AK100" s="379"/>
      <c r="AL100" s="379"/>
      <c r="AM100" s="379"/>
      <c r="AN100" s="379"/>
      <c r="AO100" s="379"/>
      <c r="AP100" s="379"/>
    </row>
    <row r="101" spans="1:42" ht="6" customHeight="1" x14ac:dyDescent="0.2">
      <c r="A101" s="372"/>
      <c r="B101" s="356"/>
      <c r="C101" s="389"/>
      <c r="D101" s="389"/>
      <c r="E101" s="387"/>
      <c r="F101" s="41"/>
      <c r="G101" s="389"/>
      <c r="H101" s="389"/>
      <c r="I101" s="387"/>
      <c r="J101" s="179"/>
      <c r="K101" s="179"/>
      <c r="L101" s="389"/>
      <c r="M101" s="387"/>
      <c r="N101" s="179"/>
      <c r="O101" s="179"/>
      <c r="P101" s="389"/>
      <c r="Q101" s="387"/>
      <c r="R101" s="179"/>
      <c r="S101" s="179"/>
      <c r="T101" s="389"/>
      <c r="U101" s="387"/>
      <c r="V101" s="356"/>
      <c r="W101" s="478"/>
      <c r="X101" s="179"/>
      <c r="Y101" s="488"/>
      <c r="Z101" s="356"/>
      <c r="AA101" s="478"/>
      <c r="AB101" s="179"/>
      <c r="AC101" s="488"/>
      <c r="AD101" s="356"/>
      <c r="AE101" s="478"/>
      <c r="AF101" s="179"/>
      <c r="AG101" s="488"/>
      <c r="AH101" s="272"/>
      <c r="AI101" s="41"/>
      <c r="AJ101" s="381"/>
      <c r="AK101" s="381"/>
      <c r="AL101" s="381"/>
      <c r="AM101" s="381"/>
      <c r="AN101" s="381"/>
      <c r="AO101" s="381"/>
      <c r="AP101" s="381"/>
    </row>
    <row r="102" spans="1:42" x14ac:dyDescent="0.2">
      <c r="A102" s="373" t="s">
        <v>198</v>
      </c>
      <c r="B102" s="482">
        <v>-0.65957446808510634</v>
      </c>
      <c r="C102" s="388"/>
      <c r="D102" s="388"/>
      <c r="E102" s="386"/>
      <c r="F102" s="384"/>
      <c r="G102" s="388"/>
      <c r="H102" s="388"/>
      <c r="I102" s="386"/>
      <c r="J102" s="548"/>
      <c r="K102" s="548"/>
      <c r="L102" s="388"/>
      <c r="M102" s="386"/>
      <c r="N102" s="548"/>
      <c r="O102" s="548"/>
      <c r="P102" s="388"/>
      <c r="Q102" s="386"/>
      <c r="R102" s="548"/>
      <c r="S102" s="548"/>
      <c r="T102" s="388"/>
      <c r="U102" s="386"/>
      <c r="V102" s="482"/>
      <c r="W102" s="476"/>
      <c r="X102" s="548"/>
      <c r="Y102" s="487"/>
      <c r="Z102" s="482"/>
      <c r="AA102" s="476"/>
      <c r="AB102" s="548"/>
      <c r="AC102" s="487"/>
      <c r="AD102" s="482"/>
      <c r="AE102" s="476"/>
      <c r="AF102" s="548"/>
      <c r="AG102" s="487"/>
      <c r="AH102" s="272"/>
      <c r="AI102" s="384">
        <v>-0.65957446808510634</v>
      </c>
      <c r="AJ102" s="380"/>
      <c r="AK102" s="380"/>
      <c r="AL102" s="380"/>
      <c r="AM102" s="380"/>
      <c r="AN102" s="380"/>
      <c r="AO102" s="380"/>
      <c r="AP102" s="380"/>
    </row>
    <row r="103" spans="1:42" ht="13.5" thickBot="1" x14ac:dyDescent="0.25">
      <c r="A103" s="481" t="s">
        <v>199</v>
      </c>
      <c r="B103" s="486">
        <v>-2.1276595744680851E-2</v>
      </c>
      <c r="C103" s="392"/>
      <c r="D103" s="392"/>
      <c r="E103" s="393"/>
      <c r="F103" s="391"/>
      <c r="G103" s="392"/>
      <c r="H103" s="392"/>
      <c r="I103" s="393"/>
      <c r="J103" s="391"/>
      <c r="K103" s="383"/>
      <c r="L103" s="392"/>
      <c r="M103" s="393"/>
      <c r="N103" s="391"/>
      <c r="O103" s="383"/>
      <c r="P103" s="392"/>
      <c r="Q103" s="393"/>
      <c r="R103" s="391"/>
      <c r="S103" s="383"/>
      <c r="T103" s="392"/>
      <c r="U103" s="393"/>
      <c r="V103" s="486"/>
      <c r="W103" s="796"/>
      <c r="X103" s="383"/>
      <c r="Y103" s="749"/>
      <c r="Z103" s="486"/>
      <c r="AA103" s="796"/>
      <c r="AB103" s="383"/>
      <c r="AC103" s="749"/>
      <c r="AD103" s="486"/>
      <c r="AE103" s="796"/>
      <c r="AF103" s="383"/>
      <c r="AG103" s="749"/>
      <c r="AH103" s="272"/>
      <c r="AI103" s="391">
        <v>-2.1276595744680851E-2</v>
      </c>
      <c r="AJ103" s="382"/>
      <c r="AK103" s="382"/>
      <c r="AL103" s="382"/>
      <c r="AM103" s="382"/>
      <c r="AN103" s="382"/>
      <c r="AO103" s="382"/>
      <c r="AP103" s="382"/>
    </row>
    <row r="106" spans="1:42" hidden="1" x14ac:dyDescent="0.2">
      <c r="B106" s="92">
        <f t="shared" ref="B106:P106" si="7">+B13+B38+B107+B83</f>
        <v>1</v>
      </c>
      <c r="C106" s="92">
        <f t="shared" si="7"/>
        <v>1</v>
      </c>
      <c r="D106" s="92">
        <f t="shared" si="7"/>
        <v>0.999</v>
      </c>
      <c r="E106" s="92">
        <f t="shared" si="7"/>
        <v>1.0009999999999999</v>
      </c>
      <c r="F106" s="92">
        <f t="shared" si="7"/>
        <v>0.99999999999999989</v>
      </c>
      <c r="G106" s="92">
        <f t="shared" si="7"/>
        <v>0.99999999999999989</v>
      </c>
      <c r="H106" s="92">
        <f t="shared" si="7"/>
        <v>0.99899999999999989</v>
      </c>
      <c r="I106" s="92">
        <f t="shared" si="7"/>
        <v>1</v>
      </c>
      <c r="J106" s="92">
        <f t="shared" si="7"/>
        <v>1</v>
      </c>
      <c r="K106" s="92">
        <f t="shared" si="7"/>
        <v>1</v>
      </c>
      <c r="L106" s="92">
        <f t="shared" si="7"/>
        <v>1</v>
      </c>
      <c r="M106" s="92">
        <f t="shared" si="7"/>
        <v>0.999</v>
      </c>
      <c r="N106" s="92">
        <f t="shared" si="7"/>
        <v>1</v>
      </c>
      <c r="O106" s="92">
        <f t="shared" si="7"/>
        <v>1</v>
      </c>
      <c r="P106" s="92">
        <f t="shared" si="7"/>
        <v>1</v>
      </c>
      <c r="Q106" s="92">
        <v>0.999</v>
      </c>
      <c r="R106" s="92">
        <f>+R13+R38+R107+R83</f>
        <v>1</v>
      </c>
      <c r="S106" s="92">
        <f>+S13+S38+S107+S83</f>
        <v>0.999</v>
      </c>
      <c r="T106" s="92">
        <v>1</v>
      </c>
      <c r="U106" s="92">
        <f>+U13+U38+U107+U83</f>
        <v>1</v>
      </c>
      <c r="V106" s="92"/>
      <c r="W106" s="92"/>
      <c r="X106" s="92"/>
      <c r="Y106" s="92"/>
      <c r="Z106" s="92"/>
      <c r="AA106" s="92"/>
      <c r="AB106" s="92"/>
      <c r="AC106" s="92"/>
      <c r="AD106" s="92"/>
      <c r="AE106" s="92"/>
      <c r="AF106" s="92"/>
      <c r="AG106" s="92"/>
      <c r="AH106" s="92"/>
      <c r="AI106" s="92">
        <f>+AI13+AI38+AI107+AI83</f>
        <v>1</v>
      </c>
      <c r="AJ106" s="92">
        <f>+AJ13+AJ38+AJ107+AJ83</f>
        <v>1</v>
      </c>
      <c r="AK106" s="92">
        <f>+AK13+AK38+AK107+AK83</f>
        <v>1</v>
      </c>
      <c r="AL106" s="92">
        <f>+AL13+AL38+AL107+AL83</f>
        <v>1</v>
      </c>
      <c r="AM106" s="92">
        <f>+AM13+AM38+AM107+AM83</f>
        <v>1</v>
      </c>
    </row>
    <row r="107" spans="1:42" hidden="1" x14ac:dyDescent="0.2">
      <c r="B107" s="92">
        <f t="shared" ref="B107:U107" si="8">ROUND((B59/B10),3)</f>
        <v>0.126</v>
      </c>
      <c r="C107" s="92">
        <f t="shared" si="8"/>
        <v>0.16500000000000001</v>
      </c>
      <c r="D107" s="92">
        <f t="shared" si="8"/>
        <v>0.155</v>
      </c>
      <c r="E107" s="92">
        <f t="shared" si="8"/>
        <v>0.121</v>
      </c>
      <c r="F107" s="92">
        <f t="shared" si="8"/>
        <v>8.7999999999999995E-2</v>
      </c>
      <c r="G107" s="92">
        <f t="shared" si="8"/>
        <v>7.8E-2</v>
      </c>
      <c r="H107" s="92">
        <f t="shared" si="8"/>
        <v>7.4999999999999997E-2</v>
      </c>
      <c r="I107" s="92">
        <f t="shared" si="8"/>
        <v>6.8000000000000005E-2</v>
      </c>
      <c r="J107" s="92">
        <f t="shared" si="8"/>
        <v>5.8999999999999997E-2</v>
      </c>
      <c r="K107" s="92">
        <f t="shared" si="8"/>
        <v>5.7000000000000002E-2</v>
      </c>
      <c r="L107" s="92">
        <f t="shared" si="8"/>
        <v>4.2999999999999997E-2</v>
      </c>
      <c r="M107" s="92">
        <f t="shared" si="8"/>
        <v>3.9E-2</v>
      </c>
      <c r="N107" s="92">
        <f t="shared" si="8"/>
        <v>2.8000000000000001E-2</v>
      </c>
      <c r="O107" s="92">
        <f t="shared" si="8"/>
        <v>2.4E-2</v>
      </c>
      <c r="P107" s="92">
        <f t="shared" si="8"/>
        <v>2.9000000000000001E-2</v>
      </c>
      <c r="Q107" s="92">
        <f t="shared" si="8"/>
        <v>3.2000000000000001E-2</v>
      </c>
      <c r="R107" s="92">
        <f t="shared" si="8"/>
        <v>3.1E-2</v>
      </c>
      <c r="S107" s="92">
        <f t="shared" si="8"/>
        <v>3.3000000000000002E-2</v>
      </c>
      <c r="T107" s="92">
        <f t="shared" si="8"/>
        <v>2.8000000000000001E-2</v>
      </c>
      <c r="U107" s="92">
        <f t="shared" si="8"/>
        <v>2.4E-2</v>
      </c>
      <c r="V107" s="92"/>
      <c r="W107" s="92"/>
      <c r="X107" s="92"/>
      <c r="Y107" s="92"/>
      <c r="Z107" s="92"/>
      <c r="AA107" s="92"/>
      <c r="AB107" s="92"/>
      <c r="AC107" s="92"/>
      <c r="AD107" s="92"/>
      <c r="AE107" s="92"/>
      <c r="AF107" s="92"/>
      <c r="AG107" s="92"/>
      <c r="AH107" s="92"/>
      <c r="AI107" s="92">
        <f>ROUND((AI59/AI10),3)</f>
        <v>0.14199999999999999</v>
      </c>
      <c r="AJ107" s="92">
        <f>ROUND((AJ59/AJ10),3)</f>
        <v>7.6999999999999999E-2</v>
      </c>
      <c r="AK107" s="92">
        <f>ROUND((AK59/AK10),3)</f>
        <v>4.9000000000000002E-2</v>
      </c>
      <c r="AL107" s="92">
        <f>ROUND((AL59/AL10),3)</f>
        <v>2.8000000000000001E-2</v>
      </c>
      <c r="AM107" s="92">
        <f>ROUND((AM59/AM10),3)</f>
        <v>2.9000000000000001E-2</v>
      </c>
    </row>
    <row r="108" spans="1:42" hidden="1" x14ac:dyDescent="0.2"/>
    <row r="109" spans="1:42" hidden="1" x14ac:dyDescent="0.2">
      <c r="B109" s="92">
        <f t="shared" ref="B109:AJ109" si="9">IF(B106=100%,B107,B107+100%-B106)</f>
        <v>0.126</v>
      </c>
      <c r="C109" s="92">
        <f t="shared" si="9"/>
        <v>0.16500000000000001</v>
      </c>
      <c r="D109" s="92">
        <f t="shared" si="9"/>
        <v>0.15600000000000003</v>
      </c>
      <c r="E109" s="92">
        <f t="shared" si="9"/>
        <v>0.12000000000000011</v>
      </c>
      <c r="F109" s="92">
        <f t="shared" si="9"/>
        <v>8.7999999999999995E-2</v>
      </c>
      <c r="G109" s="92">
        <f t="shared" si="9"/>
        <v>7.8E-2</v>
      </c>
      <c r="H109" s="92">
        <f t="shared" si="9"/>
        <v>7.6000000000000068E-2</v>
      </c>
      <c r="I109" s="92">
        <f t="shared" si="9"/>
        <v>6.8000000000000005E-2</v>
      </c>
      <c r="J109" s="92">
        <f t="shared" si="9"/>
        <v>5.8999999999999997E-2</v>
      </c>
      <c r="K109" s="92">
        <f>IF(K106=100%,K107,K107+100%-K106)</f>
        <v>5.7000000000000002E-2</v>
      </c>
      <c r="L109" s="92">
        <f t="shared" si="9"/>
        <v>4.2999999999999997E-2</v>
      </c>
      <c r="M109" s="92">
        <f t="shared" si="9"/>
        <v>3.9999999999999925E-2</v>
      </c>
      <c r="N109" s="92">
        <f t="shared" ref="N109:U109" si="10">IF(N106=100%,N107,N107+100%-N106)</f>
        <v>2.8000000000000001E-2</v>
      </c>
      <c r="O109" s="92">
        <f t="shared" si="10"/>
        <v>2.4E-2</v>
      </c>
      <c r="P109" s="92">
        <f t="shared" si="10"/>
        <v>2.9000000000000001E-2</v>
      </c>
      <c r="Q109" s="92">
        <f t="shared" si="10"/>
        <v>3.3000000000000029E-2</v>
      </c>
      <c r="R109" s="92">
        <f t="shared" si="10"/>
        <v>3.1E-2</v>
      </c>
      <c r="S109" s="92">
        <f t="shared" si="10"/>
        <v>3.3999999999999919E-2</v>
      </c>
      <c r="T109" s="92">
        <f t="shared" si="10"/>
        <v>2.8000000000000001E-2</v>
      </c>
      <c r="U109" s="92">
        <f t="shared" si="10"/>
        <v>2.4E-2</v>
      </c>
      <c r="V109" s="92"/>
      <c r="W109" s="92"/>
      <c r="X109" s="92"/>
      <c r="Y109" s="92"/>
      <c r="Z109" s="92"/>
      <c r="AA109" s="92"/>
      <c r="AB109" s="92"/>
      <c r="AC109" s="92"/>
      <c r="AD109" s="92"/>
      <c r="AE109" s="92"/>
      <c r="AF109" s="92"/>
      <c r="AG109" s="92"/>
      <c r="AH109" s="92"/>
      <c r="AI109" s="92">
        <f t="shared" si="9"/>
        <v>0.14199999999999999</v>
      </c>
      <c r="AJ109" s="92">
        <f t="shared" si="9"/>
        <v>7.6999999999999999E-2</v>
      </c>
      <c r="AK109" s="92">
        <f>IF(AK106=100%,AK107,AK107+100%-AK106)</f>
        <v>4.9000000000000002E-2</v>
      </c>
      <c r="AL109" s="92">
        <f>IF(AL106=100%,AL107,AL107+100%-AL106)</f>
        <v>2.8000000000000001E-2</v>
      </c>
      <c r="AM109" s="92">
        <f>IF(AM106=100%,AM107,AM107+100%-AM106)</f>
        <v>2.9000000000000001E-2</v>
      </c>
    </row>
  </sheetData>
  <pageMargins left="0.2" right="0.2" top="0.5" bottom="0.5" header="0" footer="0"/>
  <pageSetup scale="3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P63"/>
  <sheetViews>
    <sheetView zoomScaleNormal="100" workbookViewId="0">
      <pane xSplit="1" ySplit="4" topLeftCell="Y5" activePane="bottomRight" state="frozen"/>
      <selection pane="topRight" activeCell="B1" sqref="B1"/>
      <selection pane="bottomLeft" activeCell="A5" sqref="A5"/>
      <selection pane="bottomRight" activeCell="AD44" sqref="AD44"/>
    </sheetView>
  </sheetViews>
  <sheetFormatPr defaultRowHeight="12.75" outlineLevelCol="1" x14ac:dyDescent="0.2"/>
  <cols>
    <col min="1" max="1" width="50.42578125" customWidth="1"/>
    <col min="2" max="2" width="8" hidden="1" customWidth="1"/>
    <col min="3" max="6" width="9.140625" hidden="1" customWidth="1"/>
    <col min="7" max="7" width="9.140625" style="191" hidden="1" customWidth="1"/>
    <col min="8" max="8" width="9.140625" style="177" hidden="1" customWidth="1"/>
    <col min="9" max="13" width="9.140625" style="272" hidden="1" customWidth="1"/>
    <col min="14" max="17" width="9.140625" style="272" hidden="1" customWidth="1" outlineLevel="1"/>
    <col min="18" max="30" width="9.140625" style="272" customWidth="1" outlineLevel="1"/>
    <col min="31" max="33" width="9.140625" style="272" hidden="1" customWidth="1" outlineLevel="1"/>
    <col min="34" max="34" width="2.7109375" customWidth="1" collapsed="1"/>
    <col min="35" max="35" width="9.140625" customWidth="1"/>
    <col min="36" max="39" width="9.140625" style="272" customWidth="1"/>
    <col min="40" max="40" width="9.5703125" customWidth="1"/>
    <col min="41" max="41" width="9.140625" style="272" hidden="1" customWidth="1"/>
    <col min="42" max="42" width="9.5703125" style="272" customWidth="1"/>
  </cols>
  <sheetData>
    <row r="1" spans="1:42" ht="15" x14ac:dyDescent="0.25">
      <c r="A1" s="1" t="s">
        <v>0</v>
      </c>
    </row>
    <row r="2" spans="1:42" ht="15.75" thickBot="1" x14ac:dyDescent="0.3">
      <c r="A2" s="1" t="s">
        <v>122</v>
      </c>
    </row>
    <row r="3" spans="1:42" s="3" customFormat="1" ht="14.25" customHeight="1" thickBot="1" x14ac:dyDescent="0.25">
      <c r="A3" s="13" t="s">
        <v>7</v>
      </c>
      <c r="B3" s="14" t="s">
        <v>8</v>
      </c>
      <c r="C3" s="28" t="s">
        <v>1</v>
      </c>
      <c r="D3" s="28" t="s">
        <v>2</v>
      </c>
      <c r="E3" s="29" t="s">
        <v>19</v>
      </c>
      <c r="F3" s="183" t="s">
        <v>117</v>
      </c>
      <c r="G3" s="200" t="s">
        <v>126</v>
      </c>
      <c r="H3" s="280" t="s">
        <v>135</v>
      </c>
      <c r="I3" s="180" t="s">
        <v>137</v>
      </c>
      <c r="J3" s="355" t="s">
        <v>144</v>
      </c>
      <c r="K3" s="454" t="s">
        <v>148</v>
      </c>
      <c r="L3" s="460" t="s">
        <v>149</v>
      </c>
      <c r="M3" s="184" t="s">
        <v>150</v>
      </c>
      <c r="N3" s="355" t="s">
        <v>218</v>
      </c>
      <c r="O3" s="454" t="s">
        <v>219</v>
      </c>
      <c r="P3" s="460" t="s">
        <v>220</v>
      </c>
      <c r="Q3" s="184" t="s">
        <v>221</v>
      </c>
      <c r="R3" s="355" t="s">
        <v>228</v>
      </c>
      <c r="S3" s="454" t="s">
        <v>229</v>
      </c>
      <c r="T3" s="460" t="s">
        <v>230</v>
      </c>
      <c r="U3" s="184" t="s">
        <v>231</v>
      </c>
      <c r="V3" s="355" t="s">
        <v>244</v>
      </c>
      <c r="W3" s="184" t="s">
        <v>245</v>
      </c>
      <c r="X3" s="880" t="s">
        <v>246</v>
      </c>
      <c r="Y3" s="184" t="s">
        <v>247</v>
      </c>
      <c r="Z3" s="355" t="s">
        <v>296</v>
      </c>
      <c r="AA3" s="184" t="s">
        <v>297</v>
      </c>
      <c r="AB3" s="880" t="s">
        <v>298</v>
      </c>
      <c r="AC3" s="184" t="s">
        <v>299</v>
      </c>
      <c r="AD3" s="474" t="s">
        <v>382</v>
      </c>
      <c r="AE3" s="475" t="s">
        <v>383</v>
      </c>
      <c r="AF3" s="184" t="s">
        <v>384</v>
      </c>
      <c r="AG3" s="180" t="s">
        <v>385</v>
      </c>
      <c r="AI3" s="15">
        <v>2010</v>
      </c>
      <c r="AJ3" s="15">
        <v>2011</v>
      </c>
      <c r="AK3" s="15">
        <v>2012</v>
      </c>
      <c r="AL3" s="15">
        <v>2013</v>
      </c>
      <c r="AM3" s="15">
        <v>2014</v>
      </c>
      <c r="AN3" s="15">
        <v>2015</v>
      </c>
      <c r="AO3" s="15">
        <v>2016</v>
      </c>
      <c r="AP3" s="15">
        <v>2016</v>
      </c>
    </row>
    <row r="4" spans="1:42"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7"/>
      <c r="W4" s="797"/>
      <c r="X4" s="753"/>
      <c r="Y4" s="138"/>
      <c r="Z4" s="827"/>
      <c r="AA4" s="797"/>
      <c r="AB4" s="753"/>
      <c r="AC4" s="138"/>
      <c r="AD4" s="827"/>
      <c r="AE4" s="797"/>
      <c r="AF4" s="753"/>
      <c r="AG4" s="138"/>
      <c r="AI4" s="5"/>
      <c r="AJ4" s="5"/>
      <c r="AK4" s="5"/>
      <c r="AL4" s="5"/>
      <c r="AM4" s="5"/>
      <c r="AN4" s="5"/>
      <c r="AO4" s="5"/>
      <c r="AP4" s="5"/>
    </row>
    <row r="5" spans="1:42" s="2" customFormat="1" ht="14.25" customHeight="1" x14ac:dyDescent="0.2">
      <c r="A5" s="17" t="s">
        <v>103</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2">
        <v>-90</v>
      </c>
      <c r="W5" s="456">
        <v>321</v>
      </c>
      <c r="X5" s="462">
        <v>379</v>
      </c>
      <c r="Y5" s="299">
        <v>989</v>
      </c>
      <c r="Z5" s="852">
        <v>-387</v>
      </c>
      <c r="AA5" s="456">
        <v>1</v>
      </c>
      <c r="AB5" s="462">
        <v>108</v>
      </c>
      <c r="AC5" s="299">
        <v>537</v>
      </c>
      <c r="AD5" s="852">
        <v>1318</v>
      </c>
      <c r="AE5" s="456"/>
      <c r="AF5" s="462"/>
      <c r="AG5" s="299"/>
      <c r="AH5" s="48"/>
      <c r="AI5" s="133">
        <v>-406</v>
      </c>
      <c r="AJ5" s="133">
        <v>436</v>
      </c>
      <c r="AK5" s="133">
        <v>-52</v>
      </c>
      <c r="AL5" s="133">
        <v>415</v>
      </c>
      <c r="AM5" s="133">
        <v>607</v>
      </c>
      <c r="AN5" s="133">
        <v>1599</v>
      </c>
      <c r="AO5" s="133"/>
      <c r="AP5" s="133">
        <f>SUM(Z5:AC5)</f>
        <v>259</v>
      </c>
    </row>
    <row r="6" spans="1:42" s="2" customFormat="1" ht="14.25" customHeight="1" x14ac:dyDescent="0.2">
      <c r="A6" s="41" t="s">
        <v>140</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112</v>
      </c>
      <c r="T6" s="463">
        <v>0</v>
      </c>
      <c r="U6" s="459">
        <v>0</v>
      </c>
      <c r="V6" s="853">
        <v>0</v>
      </c>
      <c r="W6" s="504">
        <v>0</v>
      </c>
      <c r="X6" s="754">
        <v>0</v>
      </c>
      <c r="Y6" s="459">
        <v>0</v>
      </c>
      <c r="Z6" s="853">
        <v>0</v>
      </c>
      <c r="AA6" s="504">
        <v>0</v>
      </c>
      <c r="AB6" s="754">
        <v>0</v>
      </c>
      <c r="AC6" s="459">
        <v>0</v>
      </c>
      <c r="AD6" s="853">
        <v>0</v>
      </c>
      <c r="AE6" s="504"/>
      <c r="AF6" s="754"/>
      <c r="AG6" s="459"/>
      <c r="AH6" s="48"/>
      <c r="AI6" s="49">
        <v>59</v>
      </c>
      <c r="AJ6" s="49">
        <v>434</v>
      </c>
      <c r="AK6" s="49">
        <v>1</v>
      </c>
      <c r="AL6" s="49">
        <v>0</v>
      </c>
      <c r="AM6" s="49" t="s">
        <v>112</v>
      </c>
      <c r="AN6" s="49">
        <v>0</v>
      </c>
      <c r="AO6" s="49"/>
      <c r="AP6" s="49">
        <f t="shared" ref="AP6:AP7" si="0">SUM(Z6:AC6)</f>
        <v>0</v>
      </c>
    </row>
    <row r="7" spans="1:42"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2">
        <v>-90</v>
      </c>
      <c r="W7" s="456">
        <v>321</v>
      </c>
      <c r="X7" s="462">
        <v>379</v>
      </c>
      <c r="Y7" s="299">
        <v>989</v>
      </c>
      <c r="Z7" s="852">
        <v>-387</v>
      </c>
      <c r="AA7" s="456">
        <v>1</v>
      </c>
      <c r="AB7" s="462">
        <v>108</v>
      </c>
      <c r="AC7" s="299">
        <v>537</v>
      </c>
      <c r="AD7" s="852">
        <v>1318</v>
      </c>
      <c r="AE7" s="456"/>
      <c r="AF7" s="462"/>
      <c r="AG7" s="299"/>
      <c r="AH7" s="48"/>
      <c r="AI7" s="133">
        <v>-465</v>
      </c>
      <c r="AJ7" s="133">
        <v>2</v>
      </c>
      <c r="AK7" s="133">
        <v>-53</v>
      </c>
      <c r="AL7" s="133">
        <v>415</v>
      </c>
      <c r="AM7" s="133">
        <v>607</v>
      </c>
      <c r="AN7" s="133">
        <v>1599</v>
      </c>
      <c r="AO7" s="133"/>
      <c r="AP7" s="133">
        <f t="shared" si="0"/>
        <v>259</v>
      </c>
    </row>
    <row r="8" spans="1:42"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4"/>
      <c r="W8" s="457"/>
      <c r="X8" s="463"/>
      <c r="Y8" s="300"/>
      <c r="Z8" s="854"/>
      <c r="AA8" s="457"/>
      <c r="AB8" s="463"/>
      <c r="AC8" s="300"/>
      <c r="AD8" s="854"/>
      <c r="AE8" s="457"/>
      <c r="AF8" s="463"/>
      <c r="AG8" s="300"/>
      <c r="AH8" s="48"/>
      <c r="AI8" s="49"/>
      <c r="AJ8" s="49"/>
      <c r="AK8" s="49"/>
      <c r="AL8" s="49"/>
      <c r="AM8" s="49"/>
      <c r="AN8" s="49"/>
      <c r="AO8" s="49"/>
      <c r="AP8" s="49"/>
    </row>
    <row r="9" spans="1:42" s="2" customFormat="1" ht="14.25" customHeight="1" x14ac:dyDescent="0.2">
      <c r="A9" s="42" t="s">
        <v>104</v>
      </c>
      <c r="B9" s="45"/>
      <c r="C9" s="46"/>
      <c r="D9" s="46"/>
      <c r="E9" s="47"/>
      <c r="F9" s="222"/>
      <c r="G9" s="212"/>
      <c r="H9" s="284"/>
      <c r="I9" s="47"/>
      <c r="J9" s="222"/>
      <c r="K9" s="457"/>
      <c r="L9" s="463"/>
      <c r="M9" s="300"/>
      <c r="N9" s="222"/>
      <c r="O9" s="457"/>
      <c r="P9" s="463"/>
      <c r="Q9" s="300"/>
      <c r="R9" s="222"/>
      <c r="S9" s="457"/>
      <c r="T9" s="463"/>
      <c r="U9" s="300"/>
      <c r="V9" s="854"/>
      <c r="W9" s="457"/>
      <c r="X9" s="463"/>
      <c r="Y9" s="300"/>
      <c r="Z9" s="854"/>
      <c r="AA9" s="457"/>
      <c r="AB9" s="463"/>
      <c r="AC9" s="300"/>
      <c r="AD9" s="854"/>
      <c r="AE9" s="457"/>
      <c r="AF9" s="463"/>
      <c r="AG9" s="300"/>
      <c r="AH9" s="48"/>
      <c r="AI9" s="49"/>
      <c r="AJ9" s="49"/>
      <c r="AK9" s="49"/>
      <c r="AL9" s="49"/>
      <c r="AM9" s="49"/>
      <c r="AN9" s="49"/>
      <c r="AO9" s="49"/>
      <c r="AP9" s="49"/>
    </row>
    <row r="10" spans="1:42" s="2" customFormat="1" ht="14.25" customHeight="1" x14ac:dyDescent="0.2">
      <c r="A10" s="42" t="s">
        <v>141</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4">
        <v>373</v>
      </c>
      <c r="W10" s="457">
        <v>-2</v>
      </c>
      <c r="X10" s="463">
        <v>-16</v>
      </c>
      <c r="Y10" s="300">
        <v>174</v>
      </c>
      <c r="Z10" s="854">
        <v>116</v>
      </c>
      <c r="AA10" s="457">
        <v>126</v>
      </c>
      <c r="AB10" s="463">
        <v>115</v>
      </c>
      <c r="AC10" s="300">
        <v>96</v>
      </c>
      <c r="AD10" s="854">
        <v>136</v>
      </c>
      <c r="AE10" s="457"/>
      <c r="AF10" s="463"/>
      <c r="AG10" s="300"/>
      <c r="AH10" s="48"/>
      <c r="AI10" s="49">
        <v>628</v>
      </c>
      <c r="AJ10" s="49">
        <v>257</v>
      </c>
      <c r="AK10" s="49">
        <v>437</v>
      </c>
      <c r="AL10" s="49">
        <v>274</v>
      </c>
      <c r="AM10" s="49">
        <v>410</v>
      </c>
      <c r="AN10" s="49">
        <v>529</v>
      </c>
      <c r="AO10" s="49"/>
      <c r="AP10" s="49">
        <f t="shared" ref="AP10:AP13" si="1">SUM(Z10:AC10)</f>
        <v>453</v>
      </c>
    </row>
    <row r="11" spans="1:42" s="2" customFormat="1" ht="14.25" customHeight="1" x14ac:dyDescent="0.2">
      <c r="A11" s="41" t="s">
        <v>143</v>
      </c>
      <c r="B11" s="45">
        <v>5</v>
      </c>
      <c r="C11" s="46">
        <v>-3</v>
      </c>
      <c r="D11" s="46">
        <v>27</v>
      </c>
      <c r="E11" s="47">
        <v>-5</v>
      </c>
      <c r="F11" s="222">
        <v>-1</v>
      </c>
      <c r="G11" s="212" t="s">
        <v>112</v>
      </c>
      <c r="H11" s="285">
        <v>20</v>
      </c>
      <c r="I11" s="186">
        <v>2</v>
      </c>
      <c r="J11" s="222">
        <v>-5</v>
      </c>
      <c r="K11" s="457">
        <v>7</v>
      </c>
      <c r="L11" s="463">
        <v>6</v>
      </c>
      <c r="M11" s="459">
        <v>-7</v>
      </c>
      <c r="N11" s="222">
        <v>11</v>
      </c>
      <c r="O11" s="457">
        <v>-2</v>
      </c>
      <c r="P11" s="463">
        <v>1</v>
      </c>
      <c r="Q11" s="459">
        <v>10</v>
      </c>
      <c r="R11" s="222">
        <v>15</v>
      </c>
      <c r="S11" s="457">
        <v>12</v>
      </c>
      <c r="T11" s="463">
        <v>4</v>
      </c>
      <c r="U11" s="459">
        <v>9</v>
      </c>
      <c r="V11" s="853">
        <v>15</v>
      </c>
      <c r="W11" s="504">
        <v>14</v>
      </c>
      <c r="X11" s="754">
        <v>15</v>
      </c>
      <c r="Y11" s="459">
        <v>-148</v>
      </c>
      <c r="Z11" s="853">
        <v>-199</v>
      </c>
      <c r="AA11" s="504">
        <v>-152</v>
      </c>
      <c r="AB11" s="754">
        <v>-44</v>
      </c>
      <c r="AC11" s="459">
        <v>-456</v>
      </c>
      <c r="AD11" s="853">
        <v>230</v>
      </c>
      <c r="AE11" s="504"/>
      <c r="AF11" s="754"/>
      <c r="AG11" s="459"/>
      <c r="AH11" s="48"/>
      <c r="AI11" s="49">
        <v>24</v>
      </c>
      <c r="AJ11" s="49">
        <v>21</v>
      </c>
      <c r="AK11" s="49">
        <v>1</v>
      </c>
      <c r="AL11" s="49">
        <v>20</v>
      </c>
      <c r="AM11" s="49">
        <v>40</v>
      </c>
      <c r="AN11" s="49">
        <v>-104</v>
      </c>
      <c r="AO11" s="49"/>
      <c r="AP11" s="49">
        <f t="shared" si="1"/>
        <v>-851</v>
      </c>
    </row>
    <row r="12" spans="1:42" s="2" customFormat="1" ht="14.25" customHeight="1" x14ac:dyDescent="0.2">
      <c r="A12" s="17" t="s">
        <v>105</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4">
        <v>58</v>
      </c>
      <c r="W12" s="457">
        <v>57</v>
      </c>
      <c r="X12" s="463">
        <v>58</v>
      </c>
      <c r="Y12" s="300">
        <v>89</v>
      </c>
      <c r="Z12" s="963">
        <v>149</v>
      </c>
      <c r="AA12" s="457">
        <v>165</v>
      </c>
      <c r="AB12" s="463">
        <v>146</v>
      </c>
      <c r="AC12" s="300">
        <v>149</v>
      </c>
      <c r="AD12" s="963">
        <v>154</v>
      </c>
      <c r="AE12" s="457"/>
      <c r="AF12" s="463"/>
      <c r="AG12" s="300"/>
      <c r="AH12" s="48"/>
      <c r="AI12" s="49">
        <v>389</v>
      </c>
      <c r="AJ12" s="49">
        <v>290</v>
      </c>
      <c r="AK12" s="49">
        <v>247</v>
      </c>
      <c r="AL12" s="49">
        <v>246</v>
      </c>
      <c r="AM12" s="49">
        <v>219</v>
      </c>
      <c r="AN12" s="49">
        <v>262</v>
      </c>
      <c r="AO12" s="49"/>
      <c r="AP12" s="49">
        <f t="shared" si="1"/>
        <v>609</v>
      </c>
    </row>
    <row r="13" spans="1:42" s="2" customFormat="1" ht="14.25" customHeight="1" x14ac:dyDescent="0.2">
      <c r="A13" s="41" t="s">
        <v>106</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4">
        <v>37</v>
      </c>
      <c r="W13" s="457">
        <v>41</v>
      </c>
      <c r="X13" s="463">
        <v>36</v>
      </c>
      <c r="Y13" s="300">
        <v>141</v>
      </c>
      <c r="Z13" s="963">
        <v>380</v>
      </c>
      <c r="AA13" s="457">
        <v>455</v>
      </c>
      <c r="AB13" s="463">
        <v>380</v>
      </c>
      <c r="AC13" s="300">
        <v>381</v>
      </c>
      <c r="AD13" s="963">
        <v>380</v>
      </c>
      <c r="AE13" s="457"/>
      <c r="AF13" s="463"/>
      <c r="AG13" s="300"/>
      <c r="AH13" s="48"/>
      <c r="AI13" s="49">
        <v>295</v>
      </c>
      <c r="AJ13" s="49">
        <v>301</v>
      </c>
      <c r="AK13" s="49">
        <v>286</v>
      </c>
      <c r="AL13" s="49">
        <v>268</v>
      </c>
      <c r="AM13" s="49">
        <v>186</v>
      </c>
      <c r="AN13" s="49">
        <v>255</v>
      </c>
      <c r="AO13" s="49"/>
      <c r="AP13" s="49">
        <f t="shared" si="1"/>
        <v>1596</v>
      </c>
    </row>
    <row r="14" spans="1:42"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4"/>
      <c r="W14" s="457"/>
      <c r="X14" s="463"/>
      <c r="Y14" s="300"/>
      <c r="Z14" s="854"/>
      <c r="AA14" s="457"/>
      <c r="AB14" s="463"/>
      <c r="AC14" s="300"/>
      <c r="AD14" s="854"/>
      <c r="AE14" s="457"/>
      <c r="AF14" s="463"/>
      <c r="AG14" s="300"/>
      <c r="AH14" s="48"/>
      <c r="AI14" s="49"/>
      <c r="AJ14" s="49"/>
      <c r="AK14" s="49"/>
      <c r="AL14" s="49"/>
      <c r="AM14" s="49"/>
      <c r="AN14" s="49"/>
      <c r="AO14" s="49"/>
      <c r="AP14" s="49"/>
    </row>
    <row r="15" spans="1:42" s="2" customFormat="1" ht="14.25" customHeight="1" x14ac:dyDescent="0.2">
      <c r="A15" s="43" t="s">
        <v>107</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2">
        <v>393</v>
      </c>
      <c r="W15" s="456">
        <v>431</v>
      </c>
      <c r="X15" s="462">
        <v>472</v>
      </c>
      <c r="Y15" s="299">
        <v>1245</v>
      </c>
      <c r="Z15" s="852">
        <v>59</v>
      </c>
      <c r="AA15" s="456">
        <v>595</v>
      </c>
      <c r="AB15" s="462">
        <v>705</v>
      </c>
      <c r="AC15" s="299">
        <v>707</v>
      </c>
      <c r="AD15" s="852">
        <v>2218</v>
      </c>
      <c r="AE15" s="456"/>
      <c r="AF15" s="462"/>
      <c r="AG15" s="299"/>
      <c r="AH15" s="48"/>
      <c r="AI15" s="133">
        <v>871</v>
      </c>
      <c r="AJ15" s="133">
        <v>871</v>
      </c>
      <c r="AK15" s="133">
        <v>918</v>
      </c>
      <c r="AL15" s="133">
        <v>1223</v>
      </c>
      <c r="AM15" s="133">
        <v>1462</v>
      </c>
      <c r="AN15" s="133">
        <v>2541</v>
      </c>
      <c r="AO15" s="133"/>
      <c r="AP15" s="133">
        <f>SUM(Z15:AC15)</f>
        <v>2066</v>
      </c>
    </row>
    <row r="16" spans="1:42"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4"/>
      <c r="W16" s="457"/>
      <c r="X16" s="463"/>
      <c r="Y16" s="300"/>
      <c r="Z16" s="854"/>
      <c r="AA16" s="457"/>
      <c r="AB16" s="463"/>
      <c r="AC16" s="300"/>
      <c r="AD16" s="854"/>
      <c r="AE16" s="457"/>
      <c r="AF16" s="463"/>
      <c r="AG16" s="300"/>
      <c r="AH16" s="48"/>
      <c r="AI16" s="49"/>
      <c r="AJ16" s="49"/>
      <c r="AK16" s="49"/>
      <c r="AL16" s="49"/>
      <c r="AM16" s="49"/>
      <c r="AN16" s="49"/>
      <c r="AO16" s="49"/>
      <c r="AP16" s="49"/>
    </row>
    <row r="17" spans="1:42" s="2" customFormat="1" ht="14.25" customHeight="1" x14ac:dyDescent="0.2">
      <c r="A17" s="42" t="s">
        <v>108</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4">
        <v>-3</v>
      </c>
      <c r="W17" s="457">
        <v>-1</v>
      </c>
      <c r="X17" s="463">
        <v>-3</v>
      </c>
      <c r="Y17" s="300">
        <v>-2</v>
      </c>
      <c r="Z17" s="854">
        <v>-1</v>
      </c>
      <c r="AA17" s="1019">
        <v>-1</v>
      </c>
      <c r="AB17" s="463">
        <v>-5</v>
      </c>
      <c r="AC17" s="300">
        <v>-4</v>
      </c>
      <c r="AD17" s="854">
        <v>-5</v>
      </c>
      <c r="AE17" s="1019"/>
      <c r="AF17" s="463"/>
      <c r="AG17" s="300"/>
      <c r="AH17" s="48"/>
      <c r="AI17" s="49">
        <v>86</v>
      </c>
      <c r="AJ17" s="49">
        <v>77</v>
      </c>
      <c r="AK17" s="49">
        <v>27</v>
      </c>
      <c r="AL17" s="49">
        <v>-58</v>
      </c>
      <c r="AM17" s="49">
        <v>-8</v>
      </c>
      <c r="AN17" s="49">
        <v>-9</v>
      </c>
      <c r="AO17" s="49"/>
      <c r="AP17" s="49">
        <f t="shared" ref="AP17:AP22" si="2">SUM(Z17:AC17)</f>
        <v>-11</v>
      </c>
    </row>
    <row r="18" spans="1:42" s="2" customFormat="1" ht="14.25" customHeight="1" x14ac:dyDescent="0.2">
      <c r="A18" s="903" t="s">
        <v>267</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4">
        <v>0</v>
      </c>
      <c r="W18" s="457">
        <v>0</v>
      </c>
      <c r="X18" s="463">
        <v>0</v>
      </c>
      <c r="Y18" s="300">
        <v>149</v>
      </c>
      <c r="Z18" s="854">
        <v>448</v>
      </c>
      <c r="AA18" s="1019">
        <v>0</v>
      </c>
      <c r="AB18" s="463">
        <v>0</v>
      </c>
      <c r="AC18" s="300">
        <v>0</v>
      </c>
      <c r="AD18" s="854">
        <v>0</v>
      </c>
      <c r="AE18" s="1019"/>
      <c r="AF18" s="463"/>
      <c r="AG18" s="300"/>
      <c r="AH18" s="48"/>
      <c r="AI18" s="49">
        <v>0</v>
      </c>
      <c r="AJ18" s="49">
        <v>0</v>
      </c>
      <c r="AK18" s="49">
        <v>0</v>
      </c>
      <c r="AL18" s="49">
        <v>0</v>
      </c>
      <c r="AM18" s="49">
        <v>0</v>
      </c>
      <c r="AN18" s="49">
        <v>149</v>
      </c>
      <c r="AO18" s="49"/>
      <c r="AP18" s="49">
        <f t="shared" si="2"/>
        <v>448</v>
      </c>
    </row>
    <row r="19" spans="1:42" s="2" customFormat="1" ht="14.25" customHeight="1" x14ac:dyDescent="0.2">
      <c r="A19" s="42" t="s">
        <v>292</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4">
        <v>12</v>
      </c>
      <c r="W19" s="457">
        <v>9</v>
      </c>
      <c r="X19" s="463">
        <v>4</v>
      </c>
      <c r="Y19" s="300">
        <v>239</v>
      </c>
      <c r="Z19" s="854">
        <v>20</v>
      </c>
      <c r="AA19" s="1019">
        <v>39</v>
      </c>
      <c r="AB19" s="463">
        <v>3</v>
      </c>
      <c r="AC19" s="300">
        <v>5</v>
      </c>
      <c r="AD19" s="854">
        <v>-8</v>
      </c>
      <c r="AE19" s="1019"/>
      <c r="AF19" s="463"/>
      <c r="AG19" s="300"/>
      <c r="AH19" s="48"/>
      <c r="AI19" s="49">
        <v>-11</v>
      </c>
      <c r="AJ19" s="49">
        <v>76</v>
      </c>
      <c r="AK19" s="49">
        <v>109</v>
      </c>
      <c r="AL19" s="49">
        <v>31</v>
      </c>
      <c r="AM19" s="49">
        <v>56</v>
      </c>
      <c r="AN19" s="49">
        <v>264</v>
      </c>
      <c r="AO19" s="49"/>
      <c r="AP19" s="49">
        <f t="shared" si="2"/>
        <v>67</v>
      </c>
    </row>
    <row r="20" spans="1:42" s="2" customFormat="1" ht="14.25" customHeight="1" x14ac:dyDescent="0.2">
      <c r="A20" s="42" t="s">
        <v>216</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4">
        <v>35</v>
      </c>
      <c r="W20" s="457">
        <v>36</v>
      </c>
      <c r="X20" s="463">
        <v>34</v>
      </c>
      <c r="Y20" s="300">
        <v>111</v>
      </c>
      <c r="Z20" s="854">
        <v>99</v>
      </c>
      <c r="AA20" s="1019">
        <v>80</v>
      </c>
      <c r="AB20" s="463">
        <v>77</v>
      </c>
      <c r="AC20" s="300">
        <v>82</v>
      </c>
      <c r="AD20" s="854">
        <v>68</v>
      </c>
      <c r="AE20" s="1019"/>
      <c r="AF20" s="463"/>
      <c r="AG20" s="300"/>
      <c r="AH20" s="48"/>
      <c r="AI20" s="49">
        <v>12</v>
      </c>
      <c r="AJ20" s="49">
        <v>31</v>
      </c>
      <c r="AK20" s="49">
        <v>52</v>
      </c>
      <c r="AL20" s="49">
        <v>88</v>
      </c>
      <c r="AM20" s="49">
        <v>133</v>
      </c>
      <c r="AN20" s="49">
        <v>216</v>
      </c>
      <c r="AO20" s="49"/>
      <c r="AP20" s="49">
        <f t="shared" si="2"/>
        <v>338</v>
      </c>
    </row>
    <row r="21" spans="1:42" s="2" customFormat="1" ht="14.25" customHeight="1" x14ac:dyDescent="0.2">
      <c r="A21" s="904" t="s">
        <v>282</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4">
        <v>8</v>
      </c>
      <c r="W21" s="457">
        <v>4</v>
      </c>
      <c r="X21" s="463">
        <v>3</v>
      </c>
      <c r="Y21" s="300">
        <v>27</v>
      </c>
      <c r="Z21" s="854">
        <v>5</v>
      </c>
      <c r="AA21" s="1019">
        <v>11</v>
      </c>
      <c r="AB21" s="463">
        <v>14</v>
      </c>
      <c r="AC21" s="300">
        <v>37</v>
      </c>
      <c r="AD21" s="854">
        <v>30</v>
      </c>
      <c r="AE21" s="1019"/>
      <c r="AF21" s="463"/>
      <c r="AG21" s="300"/>
      <c r="AH21" s="48"/>
      <c r="AI21" s="49">
        <v>0</v>
      </c>
      <c r="AJ21" s="49">
        <v>0</v>
      </c>
      <c r="AK21" s="49">
        <v>0</v>
      </c>
      <c r="AL21" s="49">
        <v>0</v>
      </c>
      <c r="AM21" s="49">
        <v>0</v>
      </c>
      <c r="AN21" s="49">
        <v>42</v>
      </c>
      <c r="AO21" s="49"/>
      <c r="AP21" s="49">
        <f t="shared" si="2"/>
        <v>67</v>
      </c>
    </row>
    <row r="22" spans="1:42" s="2" customFormat="1" ht="14.25" customHeight="1" x14ac:dyDescent="0.2">
      <c r="A22" s="905" t="s">
        <v>293</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4">
        <v>2</v>
      </c>
      <c r="W22" s="457">
        <v>3</v>
      </c>
      <c r="X22" s="463">
        <v>4</v>
      </c>
      <c r="Y22" s="300">
        <v>-1254</v>
      </c>
      <c r="Z22" s="854">
        <v>2</v>
      </c>
      <c r="AA22" s="1019">
        <v>-8</v>
      </c>
      <c r="AB22" s="463">
        <v>6</v>
      </c>
      <c r="AC22" s="300">
        <v>6</v>
      </c>
      <c r="AD22" s="854">
        <v>-1596</v>
      </c>
      <c r="AE22" s="1019"/>
      <c r="AF22" s="463"/>
      <c r="AG22" s="300"/>
      <c r="AH22" s="48"/>
      <c r="AI22" s="49">
        <v>84</v>
      </c>
      <c r="AJ22" s="49">
        <v>62</v>
      </c>
      <c r="AK22" s="49">
        <v>30</v>
      </c>
      <c r="AL22" s="49">
        <v>46</v>
      </c>
      <c r="AM22" s="49">
        <v>7</v>
      </c>
      <c r="AN22" s="49">
        <v>-1245</v>
      </c>
      <c r="AO22" s="49"/>
      <c r="AP22" s="49">
        <f t="shared" si="2"/>
        <v>6</v>
      </c>
    </row>
    <row r="23" spans="1:42" s="2" customFormat="1" ht="14.25" customHeight="1" x14ac:dyDescent="0.2">
      <c r="A23" s="41" t="s">
        <v>213</v>
      </c>
      <c r="B23" s="45">
        <v>0</v>
      </c>
      <c r="C23" s="46">
        <v>0</v>
      </c>
      <c r="D23" s="46">
        <v>0</v>
      </c>
      <c r="E23" s="47">
        <v>0</v>
      </c>
      <c r="F23" s="222">
        <v>0</v>
      </c>
      <c r="G23" s="212">
        <v>0</v>
      </c>
      <c r="H23" s="284">
        <v>0</v>
      </c>
      <c r="I23" s="47">
        <v>0</v>
      </c>
      <c r="J23" s="222">
        <v>0</v>
      </c>
      <c r="K23" s="457">
        <v>-46</v>
      </c>
      <c r="L23" s="463">
        <v>0</v>
      </c>
      <c r="M23" s="459" t="s">
        <v>112</v>
      </c>
      <c r="N23" s="222">
        <v>46</v>
      </c>
      <c r="O23" s="457">
        <v>0</v>
      </c>
      <c r="P23" s="463">
        <v>0</v>
      </c>
      <c r="Q23" s="459">
        <v>0</v>
      </c>
      <c r="R23" s="222">
        <v>0</v>
      </c>
      <c r="S23" s="457" t="s">
        <v>112</v>
      </c>
      <c r="T23" s="463">
        <v>0</v>
      </c>
      <c r="U23" s="459" t="s">
        <v>112</v>
      </c>
      <c r="V23" s="853">
        <v>0</v>
      </c>
      <c r="W23" s="504">
        <v>0</v>
      </c>
      <c r="X23" s="754">
        <v>0</v>
      </c>
      <c r="Y23" s="459">
        <v>0</v>
      </c>
      <c r="Z23" s="853">
        <v>0</v>
      </c>
      <c r="AA23" s="1020">
        <v>0</v>
      </c>
      <c r="AB23" s="754">
        <v>0</v>
      </c>
      <c r="AC23" s="459">
        <v>0</v>
      </c>
      <c r="AD23" s="853">
        <v>0</v>
      </c>
      <c r="AE23" s="1020"/>
      <c r="AF23" s="754"/>
      <c r="AG23" s="459"/>
      <c r="AH23" s="48"/>
      <c r="AI23" s="49">
        <v>0</v>
      </c>
      <c r="AJ23" s="470">
        <v>0</v>
      </c>
      <c r="AK23" s="49">
        <v>-46</v>
      </c>
      <c r="AL23" s="49">
        <v>46</v>
      </c>
      <c r="AM23" s="49">
        <v>0</v>
      </c>
      <c r="AN23" s="49">
        <v>0</v>
      </c>
      <c r="AO23" s="49"/>
      <c r="AP23" s="49">
        <f>SUM(Z23:AC23)</f>
        <v>0</v>
      </c>
    </row>
    <row r="24" spans="1:42"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4"/>
      <c r="W24" s="457"/>
      <c r="X24" s="463"/>
      <c r="Y24" s="300"/>
      <c r="Z24" s="854"/>
      <c r="AA24" s="1019"/>
      <c r="AB24" s="463"/>
      <c r="AC24" s="300"/>
      <c r="AD24" s="854"/>
      <c r="AE24" s="1019"/>
      <c r="AF24" s="463"/>
      <c r="AG24" s="300"/>
      <c r="AH24" s="48"/>
      <c r="AI24" s="49"/>
      <c r="AJ24" s="49"/>
      <c r="AK24" s="49"/>
      <c r="AL24" s="49"/>
      <c r="AM24" s="49"/>
      <c r="AN24" s="49"/>
      <c r="AO24" s="49"/>
      <c r="AP24" s="49"/>
    </row>
    <row r="25" spans="1:42" s="2" customFormat="1" ht="14.25" customHeight="1" x14ac:dyDescent="0.2">
      <c r="A25" s="44" t="s">
        <v>109</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2">
        <v>447</v>
      </c>
      <c r="W25" s="456">
        <v>482</v>
      </c>
      <c r="X25" s="462">
        <v>514</v>
      </c>
      <c r="Y25" s="299">
        <v>515</v>
      </c>
      <c r="Z25" s="852">
        <v>632</v>
      </c>
      <c r="AA25" s="1021">
        <v>716</v>
      </c>
      <c r="AB25" s="462">
        <v>800</v>
      </c>
      <c r="AC25" s="299">
        <v>833</v>
      </c>
      <c r="AD25" s="852">
        <v>707</v>
      </c>
      <c r="AE25" s="1021"/>
      <c r="AF25" s="462"/>
      <c r="AG25" s="299"/>
      <c r="AH25" s="48"/>
      <c r="AI25" s="133">
        <v>1042</v>
      </c>
      <c r="AJ25" s="133">
        <v>1117</v>
      </c>
      <c r="AK25" s="133">
        <v>1090</v>
      </c>
      <c r="AL25" s="133">
        <v>1376</v>
      </c>
      <c r="AM25" s="133">
        <v>1650</v>
      </c>
      <c r="AN25" s="133">
        <v>1958</v>
      </c>
      <c r="AO25" s="133"/>
      <c r="AP25" s="133">
        <f t="shared" ref="AP25" si="3">SUM(Z25:AC25)</f>
        <v>2981</v>
      </c>
    </row>
    <row r="26" spans="1:42" s="2" customFormat="1" ht="14.25" customHeight="1" thickBot="1" x14ac:dyDescent="0.25">
      <c r="A26" s="296" t="s">
        <v>142</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5">
        <v>1740</v>
      </c>
      <c r="W26" s="458">
        <v>1831</v>
      </c>
      <c r="X26" s="464">
        <v>1894</v>
      </c>
      <c r="Y26" s="301">
        <v>1958</v>
      </c>
      <c r="Z26" s="855">
        <v>2143</v>
      </c>
      <c r="AA26" s="1022">
        <v>2377</v>
      </c>
      <c r="AB26" s="464">
        <v>2663</v>
      </c>
      <c r="AC26" s="301">
        <v>2981</v>
      </c>
      <c r="AD26" s="855">
        <v>3056</v>
      </c>
      <c r="AE26" s="1022"/>
      <c r="AF26" s="464"/>
      <c r="AG26" s="301"/>
      <c r="AH26" s="48"/>
      <c r="AI26" s="137">
        <v>1042</v>
      </c>
      <c r="AJ26" s="137">
        <v>1117</v>
      </c>
      <c r="AK26" s="137">
        <v>1090</v>
      </c>
      <c r="AL26" s="137">
        <v>1376</v>
      </c>
      <c r="AM26" s="137">
        <v>1650</v>
      </c>
      <c r="AN26" s="137">
        <v>1958</v>
      </c>
      <c r="AO26" s="137"/>
      <c r="AP26" s="137">
        <v>2981</v>
      </c>
    </row>
    <row r="27" spans="1:42" s="2" customFormat="1" x14ac:dyDescent="0.2">
      <c r="A27" s="372" t="s">
        <v>291</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9"/>
      <c r="AB27" s="309"/>
      <c r="AC27" s="309"/>
      <c r="AD27" s="309"/>
      <c r="AE27" s="909"/>
      <c r="AF27" s="309"/>
      <c r="AG27" s="309"/>
      <c r="AH27" s="309"/>
      <c r="AI27" s="309"/>
      <c r="AJ27" s="309"/>
      <c r="AK27" s="309"/>
      <c r="AL27" s="309"/>
      <c r="AM27" s="309"/>
      <c r="AN27" s="309"/>
      <c r="AO27" s="309"/>
      <c r="AP27" s="309"/>
    </row>
    <row r="28" spans="1:42" s="2" customFormat="1" x14ac:dyDescent="0.2">
      <c r="A28" s="372" t="s">
        <v>110</v>
      </c>
      <c r="B28" s="309">
        <v>18</v>
      </c>
      <c r="C28" s="309">
        <v>1</v>
      </c>
      <c r="D28" s="309">
        <v>1</v>
      </c>
      <c r="E28" s="309">
        <v>20</v>
      </c>
      <c r="F28" s="946" t="s">
        <v>112</v>
      </c>
      <c r="G28" s="946">
        <v>1</v>
      </c>
      <c r="H28" s="946" t="s">
        <v>112</v>
      </c>
      <c r="I28" s="946">
        <v>4</v>
      </c>
      <c r="J28" s="946">
        <v>1</v>
      </c>
      <c r="K28" s="946">
        <v>0</v>
      </c>
      <c r="L28" s="946">
        <v>1</v>
      </c>
      <c r="M28" s="946" t="s">
        <v>112</v>
      </c>
      <c r="N28" s="946">
        <v>0</v>
      </c>
      <c r="O28" s="946">
        <v>1</v>
      </c>
      <c r="P28" s="946">
        <v>6</v>
      </c>
      <c r="Q28" s="946">
        <v>2</v>
      </c>
      <c r="R28" s="946">
        <v>0</v>
      </c>
      <c r="S28" s="946" t="s">
        <v>112</v>
      </c>
      <c r="T28" s="946">
        <v>0</v>
      </c>
      <c r="U28" s="946">
        <v>1</v>
      </c>
      <c r="V28" s="946">
        <v>0</v>
      </c>
      <c r="W28" s="946">
        <v>0</v>
      </c>
      <c r="X28" s="946">
        <v>0</v>
      </c>
      <c r="Y28" s="946">
        <v>0</v>
      </c>
      <c r="Z28" s="946">
        <v>0</v>
      </c>
      <c r="AA28" s="946">
        <v>1</v>
      </c>
      <c r="AB28" s="946">
        <v>0</v>
      </c>
      <c r="AC28" s="946">
        <v>0</v>
      </c>
      <c r="AD28" s="946">
        <v>0</v>
      </c>
      <c r="AE28" s="946"/>
      <c r="AF28" s="946"/>
      <c r="AG28" s="946"/>
      <c r="AH28" s="309"/>
      <c r="AI28" s="309">
        <v>40</v>
      </c>
      <c r="AJ28" s="309">
        <v>5</v>
      </c>
      <c r="AK28" s="309">
        <v>2</v>
      </c>
      <c r="AL28" s="309">
        <v>9</v>
      </c>
      <c r="AM28" s="309">
        <v>1</v>
      </c>
      <c r="AN28" s="309">
        <v>0</v>
      </c>
      <c r="AO28" s="309"/>
      <c r="AP28" s="309">
        <f t="shared" ref="AP28:AP29" si="4">SUM(Z28:AC28)</f>
        <v>1</v>
      </c>
    </row>
    <row r="29" spans="1:42" s="2" customFormat="1" x14ac:dyDescent="0.2">
      <c r="A29" s="372" t="s">
        <v>111</v>
      </c>
      <c r="B29" s="309">
        <v>3</v>
      </c>
      <c r="C29" s="309">
        <v>0</v>
      </c>
      <c r="D29" s="309">
        <v>0</v>
      </c>
      <c r="E29" s="309">
        <v>3</v>
      </c>
      <c r="F29" s="946" t="s">
        <v>112</v>
      </c>
      <c r="G29" s="946" t="s">
        <v>112</v>
      </c>
      <c r="H29" s="946" t="s">
        <v>112</v>
      </c>
      <c r="I29" s="946">
        <v>1</v>
      </c>
      <c r="J29" s="947" t="s">
        <v>112</v>
      </c>
      <c r="K29" s="947">
        <v>1</v>
      </c>
      <c r="L29" s="947">
        <v>0</v>
      </c>
      <c r="M29" s="947">
        <v>1</v>
      </c>
      <c r="N29" s="947">
        <v>1</v>
      </c>
      <c r="O29" s="947">
        <v>1</v>
      </c>
      <c r="P29" s="947">
        <v>0</v>
      </c>
      <c r="Q29" s="947">
        <v>1</v>
      </c>
      <c r="R29" s="947">
        <v>0</v>
      </c>
      <c r="S29" s="947">
        <v>1</v>
      </c>
      <c r="T29" s="947">
        <v>0</v>
      </c>
      <c r="U29" s="947" t="s">
        <v>112</v>
      </c>
      <c r="V29" s="947">
        <v>0</v>
      </c>
      <c r="W29" s="947">
        <v>-2</v>
      </c>
      <c r="X29" s="947">
        <v>-3</v>
      </c>
      <c r="Y29" s="947">
        <v>-3</v>
      </c>
      <c r="Z29" s="947">
        <v>0</v>
      </c>
      <c r="AA29" s="947">
        <v>-5</v>
      </c>
      <c r="AB29" s="947">
        <v>-15</v>
      </c>
      <c r="AC29" s="947">
        <v>-15</v>
      </c>
      <c r="AD29" s="947">
        <v>-4</v>
      </c>
      <c r="AE29" s="947"/>
      <c r="AF29" s="947"/>
      <c r="AG29" s="947"/>
      <c r="AH29" s="309"/>
      <c r="AI29" s="309">
        <v>6</v>
      </c>
      <c r="AJ29" s="309">
        <v>1</v>
      </c>
      <c r="AK29" s="309">
        <v>2</v>
      </c>
      <c r="AL29" s="309">
        <v>3</v>
      </c>
      <c r="AM29" s="309">
        <v>1</v>
      </c>
      <c r="AN29" s="309">
        <v>-8</v>
      </c>
      <c r="AO29" s="309"/>
      <c r="AP29" s="309">
        <f t="shared" si="4"/>
        <v>-35</v>
      </c>
    </row>
    <row r="30" spans="1:42"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row>
    <row r="31" spans="1:42" s="272" customFormat="1" x14ac:dyDescent="0.2">
      <c r="A31" s="372" t="s">
        <v>285</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row>
    <row r="32" spans="1:42"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row>
    <row r="33" spans="1:42" ht="15.75" thickBot="1" x14ac:dyDescent="0.3">
      <c r="A33" s="1" t="s">
        <v>222</v>
      </c>
      <c r="B33" s="272"/>
      <c r="C33" s="272"/>
      <c r="D33" s="272"/>
      <c r="E33" s="272"/>
      <c r="F33" s="272"/>
      <c r="G33" s="272"/>
      <c r="H33" s="272"/>
      <c r="AH33" s="272"/>
      <c r="AI33" s="272"/>
      <c r="AN33" s="272"/>
    </row>
    <row r="34" spans="1:42" ht="13.5" thickBot="1" x14ac:dyDescent="0.25">
      <c r="A34" s="13" t="s">
        <v>7</v>
      </c>
      <c r="B34" s="14" t="s">
        <v>8</v>
      </c>
      <c r="C34" s="28" t="s">
        <v>1</v>
      </c>
      <c r="D34" s="28" t="s">
        <v>2</v>
      </c>
      <c r="E34" s="29" t="s">
        <v>19</v>
      </c>
      <c r="F34" s="183" t="s">
        <v>117</v>
      </c>
      <c r="G34" s="200" t="s">
        <v>126</v>
      </c>
      <c r="H34" s="280" t="s">
        <v>135</v>
      </c>
      <c r="I34" s="180" t="s">
        <v>137</v>
      </c>
      <c r="J34" s="355" t="s">
        <v>144</v>
      </c>
      <c r="K34" s="454" t="s">
        <v>148</v>
      </c>
      <c r="L34" s="460" t="s">
        <v>149</v>
      </c>
      <c r="M34" s="184" t="s">
        <v>150</v>
      </c>
      <c r="N34" s="355" t="s">
        <v>218</v>
      </c>
      <c r="O34" s="454" t="s">
        <v>219</v>
      </c>
      <c r="P34" s="460" t="s">
        <v>220</v>
      </c>
      <c r="Q34" s="184" t="s">
        <v>221</v>
      </c>
      <c r="R34" s="355" t="s">
        <v>228</v>
      </c>
      <c r="S34" s="454" t="s">
        <v>229</v>
      </c>
      <c r="T34" s="460" t="s">
        <v>230</v>
      </c>
      <c r="U34" s="184" t="s">
        <v>231</v>
      </c>
      <c r="V34" s="355" t="s">
        <v>244</v>
      </c>
      <c r="W34" s="184" t="s">
        <v>245</v>
      </c>
      <c r="X34" s="184" t="s">
        <v>246</v>
      </c>
      <c r="Y34" s="184" t="s">
        <v>247</v>
      </c>
      <c r="Z34" s="355" t="s">
        <v>296</v>
      </c>
      <c r="AA34" s="184" t="s">
        <v>297</v>
      </c>
      <c r="AB34" s="184" t="s">
        <v>298</v>
      </c>
      <c r="AC34" s="184" t="s">
        <v>299</v>
      </c>
      <c r="AD34" s="474" t="s">
        <v>382</v>
      </c>
      <c r="AE34" s="475" t="s">
        <v>383</v>
      </c>
      <c r="AF34" s="184" t="s">
        <v>384</v>
      </c>
      <c r="AG34" s="180" t="s">
        <v>385</v>
      </c>
      <c r="AH34" s="3"/>
      <c r="AI34" s="15">
        <v>2010</v>
      </c>
      <c r="AJ34" s="15">
        <v>2011</v>
      </c>
      <c r="AK34" s="15">
        <v>2012</v>
      </c>
      <c r="AL34" s="15">
        <v>2013</v>
      </c>
      <c r="AM34" s="15">
        <v>2014</v>
      </c>
      <c r="AN34" s="15">
        <v>2015</v>
      </c>
      <c r="AO34" s="15">
        <v>2016</v>
      </c>
      <c r="AP34" s="15">
        <v>2016</v>
      </c>
    </row>
    <row r="35" spans="1:42" x14ac:dyDescent="0.2">
      <c r="A35" s="571"/>
      <c r="B35" s="579"/>
      <c r="C35" s="32"/>
      <c r="D35" s="32"/>
      <c r="E35" s="586"/>
      <c r="F35" s="579"/>
      <c r="G35" s="7"/>
      <c r="H35" s="32"/>
      <c r="I35" s="586"/>
      <c r="J35" s="579"/>
      <c r="K35" s="32"/>
      <c r="L35" s="32"/>
      <c r="M35" s="138"/>
      <c r="N35" s="579"/>
      <c r="O35" s="32"/>
      <c r="P35" s="455"/>
      <c r="Q35" s="138"/>
      <c r="R35" s="579"/>
      <c r="S35" s="32"/>
      <c r="T35" s="455"/>
      <c r="U35" s="138"/>
      <c r="V35" s="827"/>
      <c r="W35" s="797"/>
      <c r="X35" s="753"/>
      <c r="Y35" s="138"/>
      <c r="Z35" s="827"/>
      <c r="AA35" s="797"/>
      <c r="AB35" s="753"/>
      <c r="AC35" s="138"/>
      <c r="AD35" s="827"/>
      <c r="AE35" s="797"/>
      <c r="AF35" s="753"/>
      <c r="AG35" s="138"/>
      <c r="AH35" s="2"/>
      <c r="AI35" s="575"/>
      <c r="AJ35" s="575"/>
      <c r="AK35" s="138"/>
      <c r="AL35" s="138"/>
      <c r="AM35" s="138"/>
      <c r="AN35" s="138"/>
      <c r="AO35" s="138"/>
      <c r="AP35" s="138"/>
    </row>
    <row r="36" spans="1:42" x14ac:dyDescent="0.2">
      <c r="A36" s="572" t="s">
        <v>223</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5">
        <v>242</v>
      </c>
      <c r="T36" s="156">
        <v>397</v>
      </c>
      <c r="U36" s="159">
        <v>556</v>
      </c>
      <c r="V36" s="834">
        <v>368</v>
      </c>
      <c r="W36" s="798">
        <v>351</v>
      </c>
      <c r="X36" s="755">
        <v>340</v>
      </c>
      <c r="Y36" s="159">
        <v>271</v>
      </c>
      <c r="Z36" s="834">
        <v>414</v>
      </c>
      <c r="AA36" s="798">
        <v>434</v>
      </c>
      <c r="AB36" s="755">
        <v>718</v>
      </c>
      <c r="AC36" s="1096">
        <v>737</v>
      </c>
      <c r="AD36" s="834">
        <v>625</v>
      </c>
      <c r="AE36" s="798"/>
      <c r="AF36" s="755"/>
      <c r="AG36" s="1096"/>
      <c r="AH36" s="158"/>
      <c r="AI36" s="543">
        <v>361</v>
      </c>
      <c r="AJ36" s="543">
        <v>175</v>
      </c>
      <c r="AK36" s="543">
        <v>722</v>
      </c>
      <c r="AL36" s="543">
        <v>891</v>
      </c>
      <c r="AM36" s="543">
        <v>1468</v>
      </c>
      <c r="AN36" s="543">
        <v>1330</v>
      </c>
      <c r="AO36" s="543"/>
      <c r="AP36" s="1105">
        <v>2303</v>
      </c>
    </row>
    <row r="37" spans="1:42" s="272" customFormat="1" x14ac:dyDescent="0.2">
      <c r="A37" s="572"/>
      <c r="B37" s="247"/>
      <c r="C37" s="156"/>
      <c r="D37" s="156"/>
      <c r="E37" s="159"/>
      <c r="F37" s="247"/>
      <c r="G37" s="156"/>
      <c r="H37" s="156"/>
      <c r="I37" s="159"/>
      <c r="J37" s="247"/>
      <c r="K37" s="156"/>
      <c r="L37" s="156"/>
      <c r="M37" s="159"/>
      <c r="N37" s="247"/>
      <c r="O37" s="156"/>
      <c r="P37" s="156"/>
      <c r="Q37" s="157"/>
      <c r="R37" s="247"/>
      <c r="S37" s="685"/>
      <c r="T37" s="156"/>
      <c r="U37" s="157"/>
      <c r="V37" s="834"/>
      <c r="W37" s="798"/>
      <c r="X37" s="755"/>
      <c r="Y37" s="159"/>
      <c r="Z37" s="834"/>
      <c r="AA37" s="798"/>
      <c r="AB37" s="755"/>
      <c r="AC37" s="159"/>
      <c r="AD37" s="834"/>
      <c r="AE37" s="798"/>
      <c r="AF37" s="755"/>
      <c r="AG37" s="159"/>
      <c r="AH37" s="158"/>
      <c r="AI37" s="543"/>
      <c r="AJ37" s="543"/>
      <c r="AK37" s="543"/>
      <c r="AL37" s="543"/>
      <c r="AM37" s="543"/>
      <c r="AN37" s="543"/>
      <c r="AO37" s="543"/>
      <c r="AP37" s="543"/>
    </row>
    <row r="38" spans="1:42" x14ac:dyDescent="0.2">
      <c r="A38" s="381" t="s">
        <v>226</v>
      </c>
      <c r="B38" s="580">
        <v>-45</v>
      </c>
      <c r="C38" s="583">
        <v>-47</v>
      </c>
      <c r="D38" s="583">
        <v>-59</v>
      </c>
      <c r="E38" s="406">
        <v>-76</v>
      </c>
      <c r="F38" s="580">
        <v>-53</v>
      </c>
      <c r="G38" s="583">
        <v>-69</v>
      </c>
      <c r="H38" s="583">
        <v>-44</v>
      </c>
      <c r="I38" s="406">
        <v>-40</v>
      </c>
      <c r="J38" s="580">
        <v>-39</v>
      </c>
      <c r="K38" s="583">
        <v>-73</v>
      </c>
      <c r="L38" s="583">
        <v>-92</v>
      </c>
      <c r="M38" s="406">
        <v>-45</v>
      </c>
      <c r="N38" s="580">
        <v>-39</v>
      </c>
      <c r="O38" s="583">
        <v>-46</v>
      </c>
      <c r="P38" s="583">
        <v>-54</v>
      </c>
      <c r="Q38" s="587">
        <v>-70</v>
      </c>
      <c r="R38" s="580">
        <v>-50</v>
      </c>
      <c r="S38" s="686">
        <v>-89</v>
      </c>
      <c r="T38" s="583">
        <v>-81</v>
      </c>
      <c r="U38" s="587">
        <v>-105</v>
      </c>
      <c r="V38" s="485">
        <v>-80</v>
      </c>
      <c r="W38" s="477">
        <v>-89</v>
      </c>
      <c r="X38" s="404">
        <v>-74</v>
      </c>
      <c r="Y38" s="406">
        <v>-91</v>
      </c>
      <c r="Z38" s="485">
        <v>-88</v>
      </c>
      <c r="AA38" s="477">
        <v>-71</v>
      </c>
      <c r="AB38" s="404">
        <v>-98</v>
      </c>
      <c r="AC38" s="406">
        <v>-131</v>
      </c>
      <c r="AD38" s="485">
        <v>-161</v>
      </c>
      <c r="AE38" s="477"/>
      <c r="AF38" s="404"/>
      <c r="AG38" s="406"/>
      <c r="AH38" s="51"/>
      <c r="AI38" s="410">
        <v>-227</v>
      </c>
      <c r="AJ38" s="410">
        <v>-206</v>
      </c>
      <c r="AK38" s="410">
        <v>-249</v>
      </c>
      <c r="AL38" s="410">
        <v>-209</v>
      </c>
      <c r="AM38" s="410">
        <v>-325</v>
      </c>
      <c r="AN38" s="410">
        <v>-334</v>
      </c>
      <c r="AO38" s="410"/>
      <c r="AP38" s="410">
        <v>-388</v>
      </c>
    </row>
    <row r="39" spans="1:42" s="272" customFormat="1" x14ac:dyDescent="0.2">
      <c r="A39" s="381"/>
      <c r="B39" s="580"/>
      <c r="C39" s="583"/>
      <c r="D39" s="583"/>
      <c r="E39" s="406"/>
      <c r="F39" s="580"/>
      <c r="G39" s="583"/>
      <c r="H39" s="583"/>
      <c r="I39" s="406"/>
      <c r="J39" s="580"/>
      <c r="K39" s="583"/>
      <c r="L39" s="583"/>
      <c r="M39" s="406"/>
      <c r="N39" s="580"/>
      <c r="O39" s="583"/>
      <c r="P39" s="583"/>
      <c r="Q39" s="587"/>
      <c r="R39" s="580"/>
      <c r="S39" s="686"/>
      <c r="T39" s="583"/>
      <c r="U39" s="587"/>
      <c r="V39" s="485"/>
      <c r="W39" s="477"/>
      <c r="X39" s="404"/>
      <c r="Y39" s="406"/>
      <c r="Z39" s="485"/>
      <c r="AA39" s="477"/>
      <c r="AB39" s="404"/>
      <c r="AC39" s="406"/>
      <c r="AD39" s="485"/>
      <c r="AE39" s="477"/>
      <c r="AF39" s="404"/>
      <c r="AG39" s="406"/>
      <c r="AH39" s="51"/>
      <c r="AI39" s="410"/>
      <c r="AJ39" s="410"/>
      <c r="AK39" s="410"/>
      <c r="AL39" s="410"/>
      <c r="AM39" s="410"/>
      <c r="AN39" s="410"/>
      <c r="AO39" s="410"/>
      <c r="AP39" s="410"/>
    </row>
    <row r="40" spans="1:42" x14ac:dyDescent="0.2">
      <c r="A40" s="573" t="s">
        <v>224</v>
      </c>
      <c r="B40" s="581">
        <v>-62</v>
      </c>
      <c r="C40" s="584">
        <v>28</v>
      </c>
      <c r="D40" s="584">
        <v>93</v>
      </c>
      <c r="E40" s="574">
        <v>75</v>
      </c>
      <c r="F40" s="581">
        <v>-56</v>
      </c>
      <c r="G40" s="584">
        <v>12</v>
      </c>
      <c r="H40" s="584">
        <v>87</v>
      </c>
      <c r="I40" s="574">
        <v>-74</v>
      </c>
      <c r="J40" s="581">
        <v>58</v>
      </c>
      <c r="K40" s="584">
        <v>196</v>
      </c>
      <c r="L40" s="584">
        <v>100</v>
      </c>
      <c r="M40" s="574">
        <v>119</v>
      </c>
      <c r="N40" s="581">
        <v>80</v>
      </c>
      <c r="O40" s="584">
        <v>114</v>
      </c>
      <c r="P40" s="584">
        <v>244</v>
      </c>
      <c r="Q40" s="588">
        <v>244</v>
      </c>
      <c r="R40" s="581">
        <v>223</v>
      </c>
      <c r="S40" s="687">
        <v>153</v>
      </c>
      <c r="T40" s="584">
        <v>316</v>
      </c>
      <c r="U40" s="588">
        <v>451</v>
      </c>
      <c r="V40" s="856">
        <v>288</v>
      </c>
      <c r="W40" s="799">
        <v>262</v>
      </c>
      <c r="X40" s="756">
        <v>266</v>
      </c>
      <c r="Y40" s="574">
        <v>180</v>
      </c>
      <c r="Z40" s="856">
        <v>326</v>
      </c>
      <c r="AA40" s="799">
        <v>363</v>
      </c>
      <c r="AB40" s="756">
        <v>620</v>
      </c>
      <c r="AC40" s="1101">
        <v>606</v>
      </c>
      <c r="AD40" s="856">
        <v>464</v>
      </c>
      <c r="AE40" s="799"/>
      <c r="AF40" s="756"/>
      <c r="AG40" s="1101"/>
      <c r="AH40" s="1103"/>
      <c r="AI40" s="1104">
        <v>134</v>
      </c>
      <c r="AJ40" s="1104">
        <v>-31</v>
      </c>
      <c r="AK40" s="1104">
        <v>473</v>
      </c>
      <c r="AL40" s="1104">
        <v>682</v>
      </c>
      <c r="AM40" s="1104">
        <v>1143</v>
      </c>
      <c r="AN40" s="1104">
        <v>996</v>
      </c>
      <c r="AO40" s="1104"/>
      <c r="AP40" s="1104">
        <v>1915</v>
      </c>
    </row>
    <row r="41" spans="1:42" ht="13.5" thickBot="1" x14ac:dyDescent="0.25">
      <c r="A41" s="576" t="s">
        <v>225</v>
      </c>
      <c r="B41" s="582">
        <v>-5.7142857142857141E-2</v>
      </c>
      <c r="C41" s="585">
        <v>2.5022341376228777E-2</v>
      </c>
      <c r="D41" s="585">
        <v>8.3035714285714282E-2</v>
      </c>
      <c r="E41" s="577">
        <v>6.957328385899815E-2</v>
      </c>
      <c r="F41" s="582">
        <v>-5.1756007393715345E-2</v>
      </c>
      <c r="G41" s="585">
        <v>1.0704727921498661E-2</v>
      </c>
      <c r="H41" s="585">
        <v>8.2075471698113203E-2</v>
      </c>
      <c r="I41" s="577">
        <v>-7.9484425349087007E-2</v>
      </c>
      <c r="J41" s="582">
        <v>5.9304703476482618E-2</v>
      </c>
      <c r="K41" s="585">
        <v>0.17915904936014626</v>
      </c>
      <c r="L41" s="585">
        <v>8.5470085470085472E-2</v>
      </c>
      <c r="M41" s="577">
        <v>0.10663082437275985</v>
      </c>
      <c r="N41" s="582">
        <v>7.3732718894009217E-2</v>
      </c>
      <c r="O41" s="585">
        <v>9.5959595959595953E-2</v>
      </c>
      <c r="P41" s="585">
        <v>0.19535628502802241</v>
      </c>
      <c r="Q41" s="589">
        <v>0.18870843000773396</v>
      </c>
      <c r="R41" s="582">
        <v>0.17897271268057785</v>
      </c>
      <c r="S41" s="585">
        <v>0.1134173461823573</v>
      </c>
      <c r="T41" s="585">
        <v>0.20858085808580859</v>
      </c>
      <c r="U41" s="589">
        <v>0.28999999999999998</v>
      </c>
      <c r="V41" s="857">
        <v>0.2</v>
      </c>
      <c r="W41" s="800">
        <v>0.17</v>
      </c>
      <c r="X41" s="757">
        <v>0.17</v>
      </c>
      <c r="Y41" s="577">
        <v>0.11</v>
      </c>
      <c r="Z41" s="857">
        <v>0.15</v>
      </c>
      <c r="AA41" s="800">
        <v>0.15</v>
      </c>
      <c r="AB41" s="757">
        <v>0.25</v>
      </c>
      <c r="AC41" s="1102">
        <v>0.25</v>
      </c>
      <c r="AD41" s="857">
        <v>0.21</v>
      </c>
      <c r="AE41" s="800"/>
      <c r="AF41" s="757"/>
      <c r="AG41" s="1102"/>
      <c r="AI41" s="578">
        <v>3.0440708768741481E-2</v>
      </c>
      <c r="AJ41" s="578">
        <v>-7.3915116833571772E-3</v>
      </c>
      <c r="AK41" s="578">
        <v>0.10853602569986233</v>
      </c>
      <c r="AL41" s="578">
        <v>0.14164070612668744</v>
      </c>
      <c r="AM41" s="578">
        <v>0.2</v>
      </c>
      <c r="AN41" s="578">
        <v>0.16</v>
      </c>
      <c r="AO41" s="578"/>
      <c r="AP41" s="578">
        <v>0.2</v>
      </c>
    </row>
    <row r="43" spans="1:42" x14ac:dyDescent="0.2">
      <c r="AN43" s="272"/>
    </row>
    <row r="48" spans="1:42" x14ac:dyDescent="0.2">
      <c r="A48" s="570"/>
    </row>
    <row r="49" spans="1:37" x14ac:dyDescent="0.2">
      <c r="A49" s="570"/>
    </row>
    <row r="63" spans="1:37" x14ac:dyDescent="0.2">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J63"/>
      <c r="AK63"/>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4" type="noConversion"/>
  <pageMargins left="0.2" right="0.2" top="0.5" bottom="0.5" header="0" footer="0"/>
  <pageSetup orientation="portrait" verticalDpi="1200" r:id="rId3"/>
  <ignoredErrors>
    <ignoredError sqref="AP5 AP6:AP25 AP27:AP2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2"/>
  <sheetViews>
    <sheetView workbookViewId="0">
      <selection activeCell="P48" sqref="P48"/>
    </sheetView>
  </sheetViews>
  <sheetFormatPr defaultColWidth="9.140625" defaultRowHeight="12" x14ac:dyDescent="0.2"/>
  <cols>
    <col min="1" max="1" width="7.140625" style="968" customWidth="1"/>
    <col min="2" max="2" width="32.85546875" style="968" customWidth="1"/>
    <col min="3" max="16384" width="9.140625" style="968"/>
  </cols>
  <sheetData>
    <row r="2" spans="1:10" x14ac:dyDescent="0.2">
      <c r="A2" s="969"/>
      <c r="B2" s="970" t="s">
        <v>321</v>
      </c>
      <c r="C2" s="969"/>
      <c r="D2" s="969"/>
      <c r="E2" s="969"/>
      <c r="F2" s="969"/>
      <c r="G2" s="969"/>
      <c r="H2" s="969"/>
      <c r="I2" s="969"/>
      <c r="J2" s="969"/>
    </row>
    <row r="3" spans="1:10" x14ac:dyDescent="0.2">
      <c r="A3" s="969"/>
      <c r="B3" s="969"/>
      <c r="C3" s="969"/>
      <c r="D3" s="969"/>
      <c r="E3" s="969"/>
      <c r="F3" s="969"/>
      <c r="G3" s="969"/>
      <c r="H3" s="969"/>
      <c r="I3" s="969"/>
      <c r="J3" s="969"/>
    </row>
    <row r="4" spans="1:10" x14ac:dyDescent="0.2">
      <c r="A4" s="969"/>
      <c r="B4" s="971"/>
      <c r="C4" s="972">
        <v>2012</v>
      </c>
      <c r="D4" s="972">
        <v>2013</v>
      </c>
      <c r="E4" s="972">
        <v>2014</v>
      </c>
      <c r="F4" s="1111">
        <v>2015</v>
      </c>
      <c r="G4" s="1111"/>
      <c r="H4" s="1111"/>
      <c r="I4" s="1111"/>
      <c r="J4" s="1111"/>
    </row>
    <row r="5" spans="1:10" x14ac:dyDescent="0.2">
      <c r="A5" s="969"/>
      <c r="B5" s="971"/>
      <c r="C5" s="971"/>
      <c r="D5" s="971"/>
      <c r="E5" s="971"/>
      <c r="F5" s="973" t="s">
        <v>313</v>
      </c>
      <c r="G5" s="973" t="s">
        <v>314</v>
      </c>
      <c r="H5" s="973" t="s">
        <v>315</v>
      </c>
      <c r="I5" s="973" t="s">
        <v>316</v>
      </c>
      <c r="J5" s="973" t="s">
        <v>317</v>
      </c>
    </row>
    <row r="6" spans="1:10" x14ac:dyDescent="0.2">
      <c r="A6" s="969"/>
      <c r="B6" s="971"/>
      <c r="C6" s="971"/>
      <c r="D6" s="971"/>
      <c r="E6" s="971"/>
      <c r="F6" s="971"/>
      <c r="G6" s="971"/>
      <c r="H6" s="971"/>
      <c r="I6" s="971"/>
      <c r="J6" s="971"/>
    </row>
    <row r="7" spans="1:10" x14ac:dyDescent="0.2">
      <c r="A7" s="969"/>
      <c r="B7" s="974" t="s">
        <v>322</v>
      </c>
      <c r="C7" s="975">
        <v>939</v>
      </c>
      <c r="D7" s="975">
        <v>1019</v>
      </c>
      <c r="E7" s="975">
        <v>1144</v>
      </c>
      <c r="F7" s="975">
        <v>302</v>
      </c>
      <c r="G7" s="975">
        <v>310</v>
      </c>
      <c r="H7" s="975">
        <v>308</v>
      </c>
      <c r="I7" s="975">
        <v>422</v>
      </c>
      <c r="J7" s="975">
        <v>1342</v>
      </c>
    </row>
    <row r="8" spans="1:10" x14ac:dyDescent="0.2">
      <c r="A8" s="969"/>
      <c r="B8" s="971" t="s">
        <v>323</v>
      </c>
      <c r="C8" s="976">
        <v>1727</v>
      </c>
      <c r="D8" s="976">
        <v>1805</v>
      </c>
      <c r="E8" s="976">
        <v>1918</v>
      </c>
      <c r="F8" s="976">
        <v>493</v>
      </c>
      <c r="G8" s="976">
        <v>505</v>
      </c>
      <c r="H8" s="976">
        <v>503</v>
      </c>
      <c r="I8" s="976">
        <v>318</v>
      </c>
      <c r="J8" s="976">
        <v>1819</v>
      </c>
    </row>
    <row r="9" spans="1:10" x14ac:dyDescent="0.2">
      <c r="A9" s="969"/>
      <c r="B9" s="971" t="s">
        <v>324</v>
      </c>
      <c r="C9" s="977">
        <v>2666</v>
      </c>
      <c r="D9" s="977">
        <v>2824</v>
      </c>
      <c r="E9" s="977">
        <v>3062</v>
      </c>
      <c r="F9" s="977">
        <v>795</v>
      </c>
      <c r="G9" s="977">
        <v>815</v>
      </c>
      <c r="H9" s="977">
        <v>811</v>
      </c>
      <c r="I9" s="977">
        <v>740</v>
      </c>
      <c r="J9" s="977">
        <v>3161</v>
      </c>
    </row>
    <row r="10" spans="1:10" x14ac:dyDescent="0.2">
      <c r="A10" s="969"/>
      <c r="B10" s="971"/>
      <c r="C10" s="977"/>
      <c r="D10" s="977"/>
      <c r="E10" s="977"/>
      <c r="F10" s="977"/>
      <c r="G10" s="977"/>
      <c r="H10" s="977"/>
      <c r="I10" s="977"/>
      <c r="J10" s="977"/>
    </row>
    <row r="11" spans="1:10" x14ac:dyDescent="0.2">
      <c r="A11" s="969"/>
      <c r="B11" s="978" t="s">
        <v>325</v>
      </c>
      <c r="C11" s="975">
        <v>685</v>
      </c>
      <c r="D11" s="975">
        <v>997</v>
      </c>
      <c r="E11" s="975">
        <v>996</v>
      </c>
      <c r="F11" s="975">
        <v>222</v>
      </c>
      <c r="G11" s="975">
        <v>257</v>
      </c>
      <c r="H11" s="975">
        <v>269</v>
      </c>
      <c r="I11" s="975">
        <v>225</v>
      </c>
      <c r="J11" s="975">
        <v>973</v>
      </c>
    </row>
    <row r="12" spans="1:10" x14ac:dyDescent="0.2">
      <c r="A12" s="969"/>
      <c r="B12" s="971"/>
      <c r="C12" s="977"/>
      <c r="D12" s="977"/>
      <c r="E12" s="977"/>
      <c r="F12" s="977"/>
      <c r="G12" s="977"/>
      <c r="H12" s="977"/>
      <c r="I12" s="977"/>
      <c r="J12" s="977"/>
    </row>
    <row r="13" spans="1:10" x14ac:dyDescent="0.2">
      <c r="A13" s="969"/>
      <c r="B13" s="978" t="s">
        <v>326</v>
      </c>
      <c r="C13" s="975">
        <v>695</v>
      </c>
      <c r="D13" s="975">
        <v>752</v>
      </c>
      <c r="E13" s="975">
        <v>1028</v>
      </c>
      <c r="F13" s="975">
        <v>289</v>
      </c>
      <c r="G13" s="975">
        <v>276</v>
      </c>
      <c r="H13" s="975">
        <v>317</v>
      </c>
      <c r="I13" s="975">
        <v>379</v>
      </c>
      <c r="J13" s="975">
        <v>1261</v>
      </c>
    </row>
    <row r="14" spans="1:10" x14ac:dyDescent="0.2">
      <c r="A14" s="969"/>
      <c r="B14" s="971" t="s">
        <v>323</v>
      </c>
      <c r="C14" s="976">
        <v>745</v>
      </c>
      <c r="D14" s="976">
        <v>869</v>
      </c>
      <c r="E14" s="976">
        <v>962</v>
      </c>
      <c r="F14" s="976">
        <v>236</v>
      </c>
      <c r="G14" s="976">
        <v>293</v>
      </c>
      <c r="H14" s="976">
        <v>306</v>
      </c>
      <c r="I14" s="976">
        <v>139</v>
      </c>
      <c r="J14" s="976">
        <v>974</v>
      </c>
    </row>
    <row r="15" spans="1:10" x14ac:dyDescent="0.2">
      <c r="A15" s="969"/>
      <c r="B15" s="979" t="s">
        <v>327</v>
      </c>
      <c r="C15" s="977">
        <v>1440</v>
      </c>
      <c r="D15" s="977">
        <v>1621</v>
      </c>
      <c r="E15" s="977">
        <v>1990</v>
      </c>
      <c r="F15" s="977">
        <v>525</v>
      </c>
      <c r="G15" s="977">
        <v>569</v>
      </c>
      <c r="H15" s="977">
        <v>623</v>
      </c>
      <c r="I15" s="977">
        <v>518</v>
      </c>
      <c r="J15" s="977">
        <v>2235</v>
      </c>
    </row>
    <row r="16" spans="1:10" x14ac:dyDescent="0.2">
      <c r="A16" s="969"/>
      <c r="B16" s="971"/>
      <c r="C16" s="977"/>
      <c r="D16" s="977"/>
      <c r="E16" s="977"/>
      <c r="F16" s="977"/>
      <c r="G16" s="977"/>
      <c r="H16" s="977"/>
      <c r="I16" s="977"/>
      <c r="J16" s="977"/>
    </row>
    <row r="17" spans="1:10" x14ac:dyDescent="0.2">
      <c r="A17" s="969"/>
      <c r="B17" s="974" t="s">
        <v>328</v>
      </c>
      <c r="C17" s="975">
        <v>657</v>
      </c>
      <c r="D17" s="975">
        <v>765</v>
      </c>
      <c r="E17" s="975">
        <v>1040</v>
      </c>
      <c r="F17" s="975">
        <v>291</v>
      </c>
      <c r="G17" s="975">
        <v>303</v>
      </c>
      <c r="H17" s="975">
        <v>270</v>
      </c>
      <c r="I17" s="975">
        <v>280</v>
      </c>
      <c r="J17" s="975">
        <v>1144</v>
      </c>
    </row>
    <row r="18" spans="1:10" x14ac:dyDescent="0.2">
      <c r="A18" s="969"/>
      <c r="B18" s="971" t="s">
        <v>329</v>
      </c>
      <c r="C18" s="977">
        <v>-197</v>
      </c>
      <c r="D18" s="977">
        <v>-236</v>
      </c>
      <c r="E18" s="977">
        <v>-377</v>
      </c>
      <c r="F18" s="977">
        <v>-126</v>
      </c>
      <c r="G18" s="977">
        <v>-119</v>
      </c>
      <c r="H18" s="977">
        <v>-67</v>
      </c>
      <c r="I18" s="977">
        <v>-29</v>
      </c>
      <c r="J18" s="977">
        <v>-342</v>
      </c>
    </row>
    <row r="19" spans="1:10" x14ac:dyDescent="0.2">
      <c r="A19" s="969"/>
      <c r="B19" s="971" t="s">
        <v>323</v>
      </c>
      <c r="C19" s="976">
        <v>1218</v>
      </c>
      <c r="D19" s="976">
        <v>1336</v>
      </c>
      <c r="E19" s="976">
        <v>1610</v>
      </c>
      <c r="F19" s="976">
        <v>399</v>
      </c>
      <c r="G19" s="976">
        <v>363</v>
      </c>
      <c r="H19" s="976">
        <v>282</v>
      </c>
      <c r="I19" s="976">
        <v>124</v>
      </c>
      <c r="J19" s="976">
        <v>1168</v>
      </c>
    </row>
    <row r="20" spans="1:10" x14ac:dyDescent="0.2">
      <c r="A20" s="969"/>
      <c r="B20" s="971" t="s">
        <v>330</v>
      </c>
      <c r="C20" s="977">
        <v>1678</v>
      </c>
      <c r="D20" s="977">
        <v>1865</v>
      </c>
      <c r="E20" s="977">
        <v>2273</v>
      </c>
      <c r="F20" s="977">
        <v>564</v>
      </c>
      <c r="G20" s="977">
        <v>547</v>
      </c>
      <c r="H20" s="977">
        <v>485</v>
      </c>
      <c r="I20" s="977">
        <v>375</v>
      </c>
      <c r="J20" s="977">
        <v>1971</v>
      </c>
    </row>
    <row r="21" spans="1:10" x14ac:dyDescent="0.2">
      <c r="A21" s="969"/>
      <c r="B21" s="971"/>
      <c r="C21" s="977"/>
      <c r="D21" s="977"/>
      <c r="E21" s="977"/>
      <c r="F21" s="977"/>
      <c r="G21" s="977"/>
      <c r="H21" s="977"/>
      <c r="I21" s="977"/>
      <c r="J21" s="977"/>
    </row>
    <row r="22" spans="1:10" x14ac:dyDescent="0.2">
      <c r="A22" s="969"/>
      <c r="B22" s="974" t="s">
        <v>331</v>
      </c>
      <c r="C22" s="975">
        <v>2976</v>
      </c>
      <c r="D22" s="975">
        <v>3533</v>
      </c>
      <c r="E22" s="975">
        <v>4208</v>
      </c>
      <c r="F22" s="975">
        <v>1104</v>
      </c>
      <c r="G22" s="975">
        <v>1146</v>
      </c>
      <c r="H22" s="975">
        <v>1164</v>
      </c>
      <c r="I22" s="975">
        <v>1306</v>
      </c>
      <c r="J22" s="975">
        <v>4720</v>
      </c>
    </row>
    <row r="23" spans="1:10" x14ac:dyDescent="0.2">
      <c r="A23" s="969"/>
      <c r="B23" s="971" t="s">
        <v>329</v>
      </c>
      <c r="C23" s="977">
        <v>-197</v>
      </c>
      <c r="D23" s="977">
        <v>-236</v>
      </c>
      <c r="E23" s="977">
        <v>-377</v>
      </c>
      <c r="F23" s="977">
        <v>-127</v>
      </c>
      <c r="G23" s="977">
        <v>-119</v>
      </c>
      <c r="H23" s="977">
        <v>-67</v>
      </c>
      <c r="I23" s="977">
        <v>-29</v>
      </c>
      <c r="J23" s="977">
        <v>-342</v>
      </c>
    </row>
    <row r="24" spans="1:10" x14ac:dyDescent="0.2">
      <c r="A24" s="969"/>
      <c r="B24" s="971" t="s">
        <v>323</v>
      </c>
      <c r="C24" s="976">
        <v>3690</v>
      </c>
      <c r="D24" s="976">
        <v>4010</v>
      </c>
      <c r="E24" s="976">
        <v>4490</v>
      </c>
      <c r="F24" s="976">
        <v>1128</v>
      </c>
      <c r="G24" s="976">
        <v>1161</v>
      </c>
      <c r="H24" s="976">
        <v>1091</v>
      </c>
      <c r="I24" s="976">
        <v>581</v>
      </c>
      <c r="J24" s="976">
        <v>3961</v>
      </c>
    </row>
    <row r="25" spans="1:10" x14ac:dyDescent="0.2">
      <c r="A25" s="969"/>
      <c r="B25" s="971" t="s">
        <v>332</v>
      </c>
      <c r="C25" s="977">
        <v>6469</v>
      </c>
      <c r="D25" s="977">
        <v>7306</v>
      </c>
      <c r="E25" s="977">
        <v>8321</v>
      </c>
      <c r="F25" s="977">
        <v>2106</v>
      </c>
      <c r="G25" s="977">
        <v>2188</v>
      </c>
      <c r="H25" s="977">
        <v>2188</v>
      </c>
      <c r="I25" s="977">
        <v>1858</v>
      </c>
      <c r="J25" s="977">
        <v>8340</v>
      </c>
    </row>
    <row r="26" spans="1:10" x14ac:dyDescent="0.2">
      <c r="A26" s="969"/>
      <c r="B26" s="971"/>
      <c r="C26" s="977"/>
      <c r="D26" s="977"/>
      <c r="E26" s="977"/>
      <c r="F26" s="977"/>
      <c r="G26" s="977"/>
      <c r="H26" s="977"/>
      <c r="I26" s="977"/>
      <c r="J26" s="977"/>
    </row>
    <row r="27" spans="1:10" x14ac:dyDescent="0.2">
      <c r="A27" s="969"/>
      <c r="B27" s="974" t="s">
        <v>333</v>
      </c>
      <c r="C27" s="975">
        <v>1168</v>
      </c>
      <c r="D27" s="975">
        <v>1145</v>
      </c>
      <c r="E27" s="975">
        <v>1275</v>
      </c>
      <c r="F27" s="975">
        <v>323</v>
      </c>
      <c r="G27" s="975">
        <v>322</v>
      </c>
      <c r="H27" s="975">
        <v>325</v>
      </c>
      <c r="I27" s="975">
        <v>271</v>
      </c>
      <c r="J27" s="975">
        <v>1241</v>
      </c>
    </row>
    <row r="28" spans="1:10" x14ac:dyDescent="0.2">
      <c r="A28" s="969"/>
      <c r="B28" s="971" t="s">
        <v>329</v>
      </c>
      <c r="C28" s="977">
        <v>-67</v>
      </c>
      <c r="D28" s="977">
        <v>-69</v>
      </c>
      <c r="E28" s="977">
        <v>-78</v>
      </c>
      <c r="F28" s="977">
        <v>-20</v>
      </c>
      <c r="G28" s="977">
        <v>-23</v>
      </c>
      <c r="H28" s="977">
        <v>-23</v>
      </c>
      <c r="I28" s="977">
        <v>-7</v>
      </c>
      <c r="J28" s="977">
        <v>-73</v>
      </c>
    </row>
    <row r="29" spans="1:10" x14ac:dyDescent="0.2">
      <c r="A29" s="969"/>
      <c r="B29" s="971" t="s">
        <v>323</v>
      </c>
      <c r="C29" s="976">
        <v>72</v>
      </c>
      <c r="D29" s="976">
        <v>86</v>
      </c>
      <c r="E29" s="976">
        <v>89</v>
      </c>
      <c r="F29" s="976">
        <v>24</v>
      </c>
      <c r="G29" s="976">
        <v>25</v>
      </c>
      <c r="H29" s="976">
        <v>21</v>
      </c>
      <c r="I29" s="976">
        <v>17</v>
      </c>
      <c r="J29" s="976">
        <v>87</v>
      </c>
    </row>
    <row r="30" spans="1:10" x14ac:dyDescent="0.2">
      <c r="A30" s="969"/>
      <c r="B30" s="971" t="s">
        <v>334</v>
      </c>
      <c r="C30" s="977">
        <v>1173</v>
      </c>
      <c r="D30" s="977">
        <v>1162</v>
      </c>
      <c r="E30" s="977">
        <v>1286</v>
      </c>
      <c r="F30" s="977">
        <v>327</v>
      </c>
      <c r="G30" s="977">
        <v>324</v>
      </c>
      <c r="H30" s="977">
        <v>323</v>
      </c>
      <c r="I30" s="977">
        <v>281</v>
      </c>
      <c r="J30" s="977">
        <v>1256</v>
      </c>
    </row>
    <row r="31" spans="1:10" x14ac:dyDescent="0.2">
      <c r="A31" s="969"/>
      <c r="B31" s="971"/>
      <c r="C31" s="977"/>
      <c r="D31" s="977"/>
      <c r="E31" s="977"/>
      <c r="F31" s="977"/>
      <c r="G31" s="977"/>
      <c r="H31" s="977"/>
      <c r="I31" s="977"/>
      <c r="J31" s="977"/>
    </row>
    <row r="32" spans="1:10" x14ac:dyDescent="0.2">
      <c r="A32" s="969"/>
      <c r="B32" s="974" t="s">
        <v>335</v>
      </c>
      <c r="C32" s="975">
        <v>214</v>
      </c>
      <c r="D32" s="975">
        <v>137</v>
      </c>
      <c r="E32" s="975">
        <v>164</v>
      </c>
      <c r="F32" s="975">
        <v>40</v>
      </c>
      <c r="G32" s="975">
        <v>38</v>
      </c>
      <c r="H32" s="975">
        <v>33</v>
      </c>
      <c r="I32" s="975">
        <v>29</v>
      </c>
      <c r="J32" s="975">
        <v>140</v>
      </c>
    </row>
    <row r="33" spans="1:10" x14ac:dyDescent="0.2">
      <c r="A33" s="969"/>
      <c r="B33" s="971" t="s">
        <v>323</v>
      </c>
      <c r="C33" s="976">
        <v>185</v>
      </c>
      <c r="D33" s="976">
        <v>91</v>
      </c>
      <c r="E33" s="976">
        <v>55</v>
      </c>
      <c r="F33" s="976">
        <v>17</v>
      </c>
      <c r="G33" s="976">
        <v>12</v>
      </c>
      <c r="H33" s="976">
        <v>7</v>
      </c>
      <c r="I33" s="976">
        <v>7</v>
      </c>
      <c r="J33" s="976">
        <v>43</v>
      </c>
    </row>
    <row r="34" spans="1:10" x14ac:dyDescent="0.2">
      <c r="A34" s="969"/>
      <c r="B34" s="971" t="s">
        <v>336</v>
      </c>
      <c r="C34" s="977">
        <v>399</v>
      </c>
      <c r="D34" s="977">
        <v>228</v>
      </c>
      <c r="E34" s="977">
        <v>219</v>
      </c>
      <c r="F34" s="977">
        <v>57</v>
      </c>
      <c r="G34" s="977">
        <v>50</v>
      </c>
      <c r="H34" s="977">
        <v>40</v>
      </c>
      <c r="I34" s="977">
        <v>36</v>
      </c>
      <c r="J34" s="977">
        <v>183</v>
      </c>
    </row>
    <row r="35" spans="1:10" x14ac:dyDescent="0.2">
      <c r="A35" s="969"/>
      <c r="B35" s="971"/>
      <c r="C35" s="977"/>
      <c r="D35" s="977"/>
      <c r="E35" s="977"/>
      <c r="F35" s="977"/>
      <c r="G35" s="977"/>
      <c r="H35" s="977"/>
      <c r="I35" s="977"/>
      <c r="J35" s="977"/>
    </row>
    <row r="36" spans="1:10" x14ac:dyDescent="0.2">
      <c r="A36" s="969"/>
      <c r="B36" s="974" t="s">
        <v>337</v>
      </c>
      <c r="C36" s="975">
        <v>4358</v>
      </c>
      <c r="D36" s="975">
        <v>4815</v>
      </c>
      <c r="E36" s="975">
        <v>5647</v>
      </c>
      <c r="F36" s="975">
        <v>1467</v>
      </c>
      <c r="G36" s="975">
        <v>1506</v>
      </c>
      <c r="H36" s="975">
        <v>1522</v>
      </c>
      <c r="I36" s="975">
        <v>1606</v>
      </c>
      <c r="J36" s="975">
        <v>6101</v>
      </c>
    </row>
    <row r="37" spans="1:10" x14ac:dyDescent="0.2">
      <c r="A37" s="969"/>
      <c r="B37" s="971" t="s">
        <v>329</v>
      </c>
      <c r="C37" s="977">
        <v>-264</v>
      </c>
      <c r="D37" s="977">
        <v>-305</v>
      </c>
      <c r="E37" s="977">
        <v>-455</v>
      </c>
      <c r="F37" s="977">
        <v>-146</v>
      </c>
      <c r="G37" s="977">
        <v>-142</v>
      </c>
      <c r="H37" s="977">
        <v>-90</v>
      </c>
      <c r="I37" s="977">
        <v>-36</v>
      </c>
      <c r="J37" s="977">
        <v>-414</v>
      </c>
    </row>
    <row r="38" spans="1:10" x14ac:dyDescent="0.2">
      <c r="A38" s="969"/>
      <c r="B38" s="971" t="s">
        <v>323</v>
      </c>
      <c r="C38" s="976">
        <v>3947</v>
      </c>
      <c r="D38" s="976">
        <v>4187</v>
      </c>
      <c r="E38" s="976">
        <v>4634</v>
      </c>
      <c r="F38" s="976">
        <v>1169</v>
      </c>
      <c r="G38" s="976">
        <v>1198</v>
      </c>
      <c r="H38" s="976">
        <v>1119</v>
      </c>
      <c r="I38" s="976">
        <v>605</v>
      </c>
      <c r="J38" s="976">
        <v>4091</v>
      </c>
    </row>
    <row r="39" spans="1:10" x14ac:dyDescent="0.2">
      <c r="A39" s="969"/>
      <c r="B39" s="971" t="s">
        <v>338</v>
      </c>
      <c r="C39" s="977">
        <v>8040</v>
      </c>
      <c r="D39" s="977">
        <v>8697</v>
      </c>
      <c r="E39" s="977">
        <v>9826</v>
      </c>
      <c r="F39" s="977">
        <v>2490</v>
      </c>
      <c r="G39" s="977">
        <v>2563</v>
      </c>
      <c r="H39" s="977">
        <v>2551</v>
      </c>
      <c r="I39" s="977">
        <v>2175</v>
      </c>
      <c r="J39" s="977">
        <v>9778</v>
      </c>
    </row>
    <row r="40" spans="1:10" x14ac:dyDescent="0.2">
      <c r="A40" s="969"/>
      <c r="B40" s="969"/>
      <c r="C40" s="969"/>
      <c r="D40" s="969"/>
      <c r="E40" s="969"/>
      <c r="F40" s="969"/>
      <c r="G40" s="969"/>
      <c r="H40" s="969"/>
      <c r="I40" s="969"/>
      <c r="J40" s="969"/>
    </row>
    <row r="41" spans="1:10" x14ac:dyDescent="0.2">
      <c r="A41" s="969"/>
      <c r="B41" s="969"/>
      <c r="C41" s="969"/>
      <c r="D41" s="969"/>
      <c r="E41" s="969"/>
      <c r="F41" s="969"/>
      <c r="G41" s="969"/>
      <c r="H41" s="969"/>
      <c r="I41" s="969"/>
      <c r="J41" s="969"/>
    </row>
    <row r="42" spans="1:10" x14ac:dyDescent="0.2">
      <c r="A42" s="969"/>
      <c r="B42" s="969"/>
      <c r="C42" s="969"/>
      <c r="D42" s="969"/>
      <c r="E42" s="969"/>
      <c r="F42" s="969"/>
      <c r="G42" s="969"/>
      <c r="H42" s="969"/>
      <c r="I42" s="969"/>
      <c r="J42" s="969"/>
    </row>
    <row r="43" spans="1:10" x14ac:dyDescent="0.2">
      <c r="A43" s="969"/>
      <c r="B43" s="969"/>
      <c r="C43" s="969"/>
      <c r="D43" s="969"/>
      <c r="E43" s="969"/>
      <c r="F43" s="969"/>
      <c r="G43" s="969"/>
      <c r="H43" s="969"/>
      <c r="I43" s="969"/>
      <c r="J43" s="969"/>
    </row>
    <row r="44" spans="1:10" x14ac:dyDescent="0.2">
      <c r="A44" s="969"/>
      <c r="B44" s="969"/>
      <c r="C44" s="969"/>
      <c r="D44" s="969"/>
      <c r="E44" s="969"/>
      <c r="F44" s="969"/>
      <c r="G44" s="969"/>
      <c r="H44" s="969"/>
      <c r="I44" s="969"/>
      <c r="J44" s="969"/>
    </row>
    <row r="45" spans="1:10" x14ac:dyDescent="0.2">
      <c r="A45" s="969"/>
      <c r="B45" s="969"/>
      <c r="C45" s="969"/>
      <c r="D45" s="969"/>
      <c r="E45" s="969"/>
      <c r="F45" s="969"/>
      <c r="G45" s="969"/>
      <c r="H45" s="969"/>
      <c r="I45" s="969"/>
      <c r="J45" s="969"/>
    </row>
    <row r="46" spans="1:10" x14ac:dyDescent="0.2">
      <c r="A46" s="969"/>
      <c r="B46" s="969"/>
      <c r="C46" s="969"/>
      <c r="D46" s="969"/>
      <c r="E46" s="969"/>
      <c r="F46" s="969"/>
      <c r="G46" s="969"/>
      <c r="H46" s="969"/>
      <c r="I46" s="969"/>
      <c r="J46" s="969"/>
    </row>
    <row r="47" spans="1:10" x14ac:dyDescent="0.2">
      <c r="A47" s="969"/>
      <c r="B47" s="969"/>
      <c r="C47" s="969"/>
      <c r="D47" s="969"/>
      <c r="E47" s="969"/>
      <c r="F47" s="969"/>
      <c r="G47" s="969"/>
      <c r="H47" s="969"/>
      <c r="I47" s="969"/>
      <c r="J47" s="969"/>
    </row>
    <row r="48" spans="1:10" x14ac:dyDescent="0.2">
      <c r="A48" s="969"/>
      <c r="B48" s="969"/>
      <c r="C48" s="969"/>
      <c r="D48" s="969"/>
      <c r="E48" s="969"/>
      <c r="F48" s="969"/>
      <c r="G48" s="969"/>
      <c r="H48" s="969"/>
      <c r="I48" s="969"/>
      <c r="J48" s="969"/>
    </row>
    <row r="49" spans="1:10" x14ac:dyDescent="0.2">
      <c r="A49" s="969"/>
      <c r="B49" s="969"/>
      <c r="C49" s="969"/>
      <c r="D49" s="969"/>
      <c r="E49" s="969"/>
      <c r="F49" s="969"/>
      <c r="G49" s="969"/>
      <c r="H49" s="969"/>
      <c r="I49" s="969"/>
      <c r="J49" s="969"/>
    </row>
    <row r="50" spans="1:10" x14ac:dyDescent="0.2">
      <c r="A50" s="969"/>
      <c r="B50" s="969"/>
      <c r="C50" s="969"/>
      <c r="D50" s="969"/>
      <c r="E50" s="969"/>
      <c r="F50" s="969"/>
      <c r="G50" s="969"/>
      <c r="H50" s="969"/>
      <c r="I50" s="969"/>
      <c r="J50" s="969"/>
    </row>
    <row r="51" spans="1:10" x14ac:dyDescent="0.2">
      <c r="A51" s="969"/>
      <c r="B51" s="969"/>
      <c r="C51" s="969"/>
      <c r="D51" s="969"/>
      <c r="E51" s="969"/>
      <c r="F51" s="969"/>
      <c r="G51" s="969"/>
      <c r="H51" s="969"/>
      <c r="I51" s="969"/>
      <c r="J51" s="969"/>
    </row>
    <row r="52" spans="1:10" x14ac:dyDescent="0.2">
      <c r="A52" s="969"/>
      <c r="B52" s="969"/>
      <c r="C52" s="969"/>
      <c r="D52" s="969"/>
      <c r="E52" s="969"/>
      <c r="F52" s="969"/>
      <c r="G52" s="969"/>
      <c r="H52" s="969"/>
      <c r="I52" s="969"/>
      <c r="J52" s="969"/>
    </row>
    <row r="53" spans="1:10" x14ac:dyDescent="0.2">
      <c r="A53" s="969"/>
      <c r="B53" s="969"/>
      <c r="C53" s="969"/>
      <c r="D53" s="969"/>
      <c r="E53" s="969"/>
      <c r="F53" s="969"/>
      <c r="G53" s="969"/>
      <c r="H53" s="969"/>
      <c r="I53" s="969"/>
      <c r="J53" s="969"/>
    </row>
    <row r="54" spans="1:10" x14ac:dyDescent="0.2">
      <c r="A54" s="969"/>
      <c r="B54" s="969"/>
      <c r="C54" s="969"/>
      <c r="D54" s="969"/>
      <c r="E54" s="969"/>
      <c r="F54" s="969"/>
      <c r="G54" s="969"/>
      <c r="H54" s="969"/>
      <c r="I54" s="969"/>
      <c r="J54" s="969"/>
    </row>
    <row r="55" spans="1:10" x14ac:dyDescent="0.2">
      <c r="A55" s="980"/>
      <c r="B55" s="980"/>
      <c r="C55" s="981"/>
      <c r="D55" s="981"/>
      <c r="E55" s="981"/>
      <c r="F55" s="981"/>
      <c r="G55" s="981"/>
      <c r="H55" s="981"/>
      <c r="I55" s="982"/>
      <c r="J55" s="982"/>
    </row>
    <row r="56" spans="1:10" x14ac:dyDescent="0.2">
      <c r="A56" s="980"/>
      <c r="B56" s="980"/>
      <c r="C56" s="981"/>
      <c r="D56" s="981"/>
      <c r="E56" s="981"/>
      <c r="F56" s="981"/>
      <c r="G56" s="981"/>
      <c r="H56" s="981"/>
      <c r="I56" s="982"/>
      <c r="J56" s="982"/>
    </row>
    <row r="57" spans="1:10" x14ac:dyDescent="0.2">
      <c r="A57" s="980"/>
      <c r="B57" s="980"/>
      <c r="C57" s="981"/>
      <c r="D57" s="981"/>
      <c r="E57" s="981"/>
      <c r="F57" s="981"/>
      <c r="G57" s="981"/>
      <c r="H57" s="981"/>
      <c r="I57" s="982"/>
      <c r="J57" s="982"/>
    </row>
    <row r="58" spans="1:10" x14ac:dyDescent="0.2">
      <c r="A58" s="980"/>
      <c r="B58" s="980"/>
      <c r="C58" s="981"/>
      <c r="D58" s="981"/>
      <c r="E58" s="981"/>
      <c r="F58" s="981"/>
      <c r="G58" s="981"/>
      <c r="H58" s="981"/>
      <c r="I58" s="982"/>
      <c r="J58" s="982"/>
    </row>
    <row r="59" spans="1:10" x14ac:dyDescent="0.2">
      <c r="A59" s="980"/>
      <c r="B59" s="980"/>
      <c r="C59" s="981"/>
      <c r="D59" s="981"/>
      <c r="E59" s="981"/>
      <c r="F59" s="981"/>
      <c r="G59" s="981"/>
      <c r="H59" s="981"/>
      <c r="I59" s="982"/>
      <c r="J59" s="982"/>
    </row>
    <row r="60" spans="1:10" x14ac:dyDescent="0.2">
      <c r="A60" s="983"/>
      <c r="B60" s="983"/>
      <c r="C60" s="984"/>
      <c r="D60" s="984"/>
      <c r="E60" s="984"/>
      <c r="F60" s="984"/>
      <c r="G60" s="984"/>
      <c r="H60" s="984"/>
      <c r="I60" s="985"/>
      <c r="J60" s="985"/>
    </row>
    <row r="61" spans="1:10" x14ac:dyDescent="0.2">
      <c r="A61" s="983"/>
      <c r="B61" s="983"/>
      <c r="C61" s="984"/>
      <c r="D61" s="984"/>
      <c r="E61" s="984"/>
      <c r="F61" s="984"/>
      <c r="G61" s="984"/>
      <c r="H61" s="984"/>
      <c r="I61" s="985"/>
      <c r="J61" s="985"/>
    </row>
    <row r="62" spans="1:10" x14ac:dyDescent="0.2">
      <c r="A62" s="983"/>
      <c r="B62" s="983"/>
      <c r="C62" s="983"/>
      <c r="D62" s="983"/>
      <c r="E62" s="983"/>
      <c r="F62" s="983"/>
      <c r="G62" s="983"/>
      <c r="H62" s="983"/>
      <c r="I62" s="983"/>
      <c r="J62" s="983"/>
    </row>
  </sheetData>
  <mergeCells count="1">
    <mergeCell ref="F4:J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P&amp;L</vt:lpstr>
      <vt:lpstr>Balance Sheet</vt:lpstr>
      <vt:lpstr>Cash Flow</vt:lpstr>
      <vt:lpstr>Revenue by Segment</vt:lpstr>
      <vt:lpstr>Recon GAAP to non-GAAP</vt:lpstr>
      <vt:lpstr>GAAP Reconciliation-Segments</vt:lpstr>
      <vt:lpstr>Adj EBITDA Calculation</vt:lpstr>
      <vt:lpstr>Combined Adjusted Revenue</vt:lpstr>
      <vt:lpstr>Other Combined Adj. Information</vt:lpstr>
      <vt:lpstr>'Adj EBITDA Calculation'!Print_Area</vt:lpstr>
      <vt:lpstr>Introduction!Print_Area</vt:lpstr>
    </vt:vector>
  </TitlesOfParts>
  <Company>United States Senate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2016-10-25T15:04:47Z</cp:lastPrinted>
  <dcterms:created xsi:type="dcterms:W3CDTF">2010-10-18T10:27:02Z</dcterms:created>
  <dcterms:modified xsi:type="dcterms:W3CDTF">2017-04-26T15:55:14Z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