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https://d.docs.live.net/31dfedd50d51e5ce/Documents/Business/Content/Covered Call Corner/2017.05/"/>
    </mc:Choice>
  </mc:AlternateContent>
  <bookViews>
    <workbookView xWindow="0" yWindow="0" windowWidth="20490" windowHeight="8085"/>
  </bookViews>
  <sheets>
    <sheet name="Covered Call Corner 2017-06-02"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2017-06-02'!$A:$B</definedName>
    <definedName name="upBound">[1]Control!#REF!</definedName>
  </definedNames>
  <calcPr calcId="171027"/>
</workbook>
</file>

<file path=xl/calcChain.xml><?xml version="1.0" encoding="utf-8"?>
<calcChain xmlns="http://schemas.openxmlformats.org/spreadsheetml/2006/main">
  <c r="M18" i="1" l="1"/>
  <c r="M19" i="1"/>
  <c r="M20" i="1"/>
  <c r="M21" i="1"/>
  <c r="F16" i="1" l="1"/>
  <c r="E24" i="1"/>
  <c r="E2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D24" i="1"/>
  <c r="D25" i="1"/>
  <c r="E17" i="1" l="1"/>
  <c r="E18" i="1"/>
  <c r="E19" i="1"/>
  <c r="E20" i="1"/>
  <c r="E21" i="1"/>
  <c r="E22" i="1"/>
  <c r="E23" i="1"/>
  <c r="E16" i="1"/>
  <c r="G11" i="1" l="1"/>
  <c r="M11" i="1"/>
  <c r="N11" i="1" s="1"/>
  <c r="G12" i="1"/>
  <c r="M12" i="1"/>
  <c r="O12" i="1" s="1"/>
  <c r="P12" i="1" s="1"/>
  <c r="O11" i="1" l="1"/>
  <c r="P11" i="1" s="1"/>
  <c r="N12" i="1"/>
  <c r="F25" i="1"/>
  <c r="F24" i="1"/>
  <c r="F23" i="1"/>
  <c r="F22" i="1"/>
  <c r="F21" i="1"/>
  <c r="F20" i="1"/>
  <c r="F19" i="1"/>
  <c r="F18" i="1"/>
  <c r="F17" i="1"/>
  <c r="D17" i="1"/>
  <c r="D18" i="1"/>
  <c r="D19" i="1"/>
  <c r="D20" i="1"/>
  <c r="D21" i="1"/>
  <c r="D22" i="1"/>
  <c r="D23" i="1"/>
  <c r="D16" i="1"/>
  <c r="F15" i="1" l="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G25" i="1"/>
  <c r="M25" i="1"/>
  <c r="N25" i="1" s="1"/>
  <c r="G10" i="1"/>
  <c r="M10" i="1"/>
  <c r="N10" i="1" s="1"/>
  <c r="P24" i="1" l="1"/>
  <c r="N24" i="1"/>
  <c r="O23" i="1"/>
  <c r="P23" i="1" s="1"/>
  <c r="O25" i="1"/>
  <c r="P25" i="1" s="1"/>
  <c r="O10" i="1"/>
  <c r="P10" i="1" s="1"/>
  <c r="M3" i="1"/>
  <c r="O3" i="1" s="1"/>
  <c r="P3" i="1" s="1"/>
  <c r="M22" i="1"/>
  <c r="N22" i="1" s="1"/>
  <c r="N21" i="1"/>
  <c r="N20" i="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text>
        <r>
          <rPr>
            <b/>
            <sz val="8"/>
            <color indexed="81"/>
            <rFont val="Tahoma"/>
            <family val="2"/>
          </rPr>
          <t>Erik Kobayashi-Solomon:</t>
        </r>
        <r>
          <rPr>
            <sz val="8"/>
            <color indexed="81"/>
            <rFont val="Tahoma"/>
            <family val="2"/>
          </rPr>
          <t xml:space="preserve">
Days to expiration when data was drawn.</t>
        </r>
      </text>
    </comment>
    <comment ref="J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text>
        <r>
          <rPr>
            <b/>
            <sz val="8"/>
            <color indexed="81"/>
            <rFont val="Tahoma"/>
            <family val="2"/>
          </rPr>
          <t>Erik Kobayashi-Solomon:</t>
        </r>
        <r>
          <rPr>
            <sz val="8"/>
            <color indexed="81"/>
            <rFont val="Tahoma"/>
            <family val="2"/>
          </rPr>
          <t xml:space="preserve">
Days to expiration when data was drawn.</t>
        </r>
      </text>
    </comment>
    <comment ref="J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<sst xmlns="http://schemas.openxmlformats.org/spreadsheetml/2006/main" count="66" uniqueCount="52">
  <si>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</si>
  <si>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</si>
  <si>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</si>
  <si>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</si>
  <si>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</si>
  <si>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</si>
  <si>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</si>
  <si>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</si>
  <si>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</si>
  <si>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</si>
  <si>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</si>
  <si>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</si>
  <si>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</si>
  <si>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</si>
  <si>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</si>
  <si>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</si>
  <si>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</si>
  <si>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</si>
  <si>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</si>
  <si>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</si>
  <si>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</si>
  <si>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</si>
  <si>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</si>
  <si>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</si>
  <si>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</si>
  <si>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</si>
  <si>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JUL 21 '17</t>
  </si>
  <si>
    <t>AUG 18 '17</t>
  </si>
  <si>
    <t>SEP 15 '17</t>
  </si>
  <si>
    <t>Highligted options did not trade on day when data taken. Bid price shown.</t>
  </si>
  <si>
    <t>GOOGL</t>
  </si>
  <si>
    <t>Alphabet Inc.</t>
  </si>
  <si>
    <t>QCOM</t>
  </si>
  <si>
    <t>QUALCOMM Inc.</t>
  </si>
  <si>
    <t>TSCO</t>
  </si>
  <si>
    <t>Tractor Supply</t>
  </si>
  <si>
    <t>TJX</t>
  </si>
  <si>
    <t>TJX Companies Inc.</t>
  </si>
  <si>
    <t>EW</t>
  </si>
  <si>
    <t>Edwards Lifesciences Corp.</t>
  </si>
  <si>
    <t>OCT 20 '17</t>
  </si>
  <si>
    <t>http://www.dataroma.com/m/holdings.php?m=WP</t>
  </si>
  <si>
    <t>Wedgewood Partners</t>
  </si>
  <si>
    <t>Portfolio Value: $3.9 billion</t>
  </si>
  <si>
    <t>Medical Devices</t>
  </si>
  <si>
    <t>Apparel Stores</t>
  </si>
  <si>
    <t>Specialty Retail</t>
  </si>
  <si>
    <t>Semiconductors</t>
  </si>
  <si>
    <t>Internet Content &amp; Information</t>
  </si>
  <si>
    <t>PYPL</t>
  </si>
  <si>
    <t>PayPal Holdings</t>
  </si>
  <si>
    <t>Credit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</si>
</sst>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ont>
    <font>
      <b/>
      <sz val="10"/>
      <name val="Arial"/>
      <family val="2"/>
    </font>
    <font>
      <u/>
      <sz val="10"/>
      <color theme="10"/>
      <name val="Arial"/>
      <family val="2"/>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9"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9" applyNumberFormat="0" applyAlignment="0" applyProtection="0"/>
    <xf numFmtId="0" fontId="19" fillId="9" borderId="10" applyNumberFormat="0" applyAlignment="0" applyProtection="0"/>
    <xf numFmtId="0" fontId="20" fillId="9" borderId="9" applyNumberFormat="0" applyAlignment="0" applyProtection="0"/>
    <xf numFmtId="0" fontId="21" fillId="0" borderId="11" applyNumberFormat="0" applyFill="0" applyAlignment="0" applyProtection="0"/>
    <xf numFmtId="0" fontId="22" fillId="10"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13" applyNumberFormat="0" applyFont="0" applyAlignment="0" applyProtection="0"/>
    <xf numFmtId="0" fontId="1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2">
    <xf numFmtId="0" fontId="0" fillId="0" borderId="0" xfId="0"/>
    <xf numFmtId="0" fontId="2" fillId="0" borderId="0" xfId="3"/>
    <xf numFmtId="0" fontId="28" fillId="0" borderId="0" xfId="0" applyFont="1"/>
    <xf numFmtId="0" fontId="28" fillId="2" borderId="1" xfId="0" applyFont="1" applyFill="1" applyBorder="1" applyAlignment="1">
      <alignment wrapText="1"/>
    </xf>
    <xf numFmtId="0" fontId="28" fillId="2" borderId="1" xfId="0" applyFont="1" applyFill="1" applyBorder="1" applyAlignment="1">
      <alignment horizontal="center" wrapText="1"/>
    </xf>
    <xf numFmtId="0" fontId="28" fillId="0" borderId="0" xfId="0" applyFont="1" applyAlignment="1">
      <alignment wrapText="1"/>
    </xf>
    <xf numFmtId="0" fontId="28" fillId="0" borderId="1" xfId="0" applyFont="1" applyBorder="1"/>
    <xf numFmtId="2" fontId="28" fillId="0" borderId="1" xfId="0" applyNumberFormat="1" applyFont="1" applyBorder="1" applyAlignment="1">
      <alignment horizontal="center"/>
    </xf>
    <xf numFmtId="43" fontId="28" fillId="0" borderId="1" xfId="1" applyFont="1" applyBorder="1" applyAlignment="1">
      <alignment horizontal="center"/>
    </xf>
    <xf numFmtId="43" fontId="28" fillId="0" borderId="1" xfId="1" applyNumberFormat="1" applyFont="1" applyBorder="1" applyAlignment="1">
      <alignment horizontal="center"/>
    </xf>
    <xf numFmtId="0" fontId="28" fillId="0" borderId="1" xfId="0" applyFont="1" applyFill="1" applyBorder="1" applyAlignment="1">
      <alignment horizontal="center"/>
    </xf>
    <xf numFmtId="164" fontId="28" fillId="0" borderId="1" xfId="2" applyNumberFormat="1" applyFont="1" applyBorder="1" applyAlignment="1">
      <alignment horizontal="center"/>
    </xf>
    <xf numFmtId="0" fontId="28" fillId="0" borderId="1" xfId="0" applyFont="1" applyFill="1" applyBorder="1"/>
    <xf numFmtId="0" fontId="28" fillId="4" borderId="1" xfId="0" applyFont="1" applyFill="1" applyBorder="1" applyAlignment="1">
      <alignment horizontal="center"/>
    </xf>
    <xf numFmtId="0" fontId="28" fillId="0" borderId="1" xfId="0" applyFont="1" applyBorder="1" applyAlignment="1">
      <alignment horizontal="center"/>
    </xf>
    <xf numFmtId="0" fontId="28" fillId="0" borderId="1" xfId="0" applyFont="1" applyBorder="1" applyAlignment="1">
      <alignment horizontal="left"/>
    </xf>
    <xf numFmtId="0" fontId="28" fillId="4" borderId="3" xfId="0" applyFont="1" applyFill="1" applyBorder="1"/>
    <xf numFmtId="0" fontId="28" fillId="4" borderId="4" xfId="0" applyFont="1" applyFill="1" applyBorder="1"/>
    <xf numFmtId="0" fontId="28" fillId="4" borderId="5" xfId="0" applyFont="1" applyFill="1" applyBorder="1"/>
    <xf numFmtId="0" fontId="29" fillId="0" borderId="0" xfId="0" applyFont="1"/>
    <xf numFmtId="0" fontId="30" fillId="0" borderId="0" xfId="4" applyFont="1"/>
    <xf numFmtId="0" fontId="27" fillId="3" borderId="2" xfId="0" applyFont="1" applyFill="1" applyBorder="1" applyAlignment="1">
      <alignment horizontal="center"/>
    </xf>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cellStyle name="Normal 2 2" xfId="50"/>
    <cellStyle name="Normal 3" xfId="47"/>
    <cellStyle name="Normal 4" xfId="45"/>
    <cellStyle name="Note 2" xfId="46"/>
    <cellStyle name="Output" xfId="14" builtinId="21" customBuiltin="1"/>
    <cellStyle name="Percent" xfId="2" builtinId="5"/>
    <cellStyle name="Percent 2" xfId="49"/>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tabSelected="1" workbookViewId="0">
      <selection activeCell="M20" sqref="M20"/>
    </sheetView>
  </sheetViews>
  <sheetFormatPr defaultRowHeight="12.75" x14ac:dyDescent="0.35"/>
  <cols>
    <col min="1" max="1" width="6.73046875" style="2" bestFit="1" customWidth="1"/>
    <col min="2" max="2" width="31" style="2" customWidth="1"/>
    <col min="3" max="3" width="29.86328125" style="2" bestFit="1" customWidth="1"/>
    <col min="4" max="4" width="10.73046875" style="2" customWidth="1"/>
    <col min="5" max="7" width="8.73046875" style="2" customWidth="1"/>
    <col min="8" max="8" width="10.73046875" style="2" customWidth="1"/>
    <col min="9" max="9" width="5.265625" style="2" bestFit="1" customWidth="1"/>
    <col min="10" max="10" width="7.86328125" style="2" bestFit="1" customWidth="1"/>
    <col min="11" max="11" width="8.59765625" style="2" bestFit="1" customWidth="1"/>
    <col min="12" max="12" width="7" style="2" bestFit="1" customWidth="1"/>
    <col min="13" max="13" width="8.265625" style="2" bestFit="1" customWidth="1"/>
    <col min="14" max="16" width="10.73046875" style="2" customWidth="1"/>
    <col min="17" max="17" width="17.86328125" style="2" bestFit="1" customWidth="1"/>
    <col min="18" max="16384" width="9.06640625" style="2"/>
  </cols>
  <sheetData>
    <row r="1" spans="1:16" ht="13.15" x14ac:dyDescent="0.4">
      <c r="A1" s="21" t="s">
        <v>19</v>
      </c>
      <c r="B1" s="21"/>
      <c r="C1" s="21"/>
      <c r="D1" s="21"/>
      <c r="E1" s="21"/>
      <c r="F1" s="21"/>
      <c r="G1" s="21"/>
      <c r="H1" s="21"/>
      <c r="I1" s="21"/>
      <c r="J1" s="21"/>
      <c r="K1" s="21"/>
      <c r="L1" s="21"/>
      <c r="M1" s="21"/>
      <c r="N1" s="21"/>
      <c r="O1" s="21"/>
      <c r="P1" s="21"/>
    </row>
    <row r="2" spans="1:16" s="5" customFormat="1" ht="25.5" x14ac:dyDescent="0.35">
      <c r="A2" s="3" t="s">
        <v>0</v>
      </c>
      <c r="B2" s="3" t="s">
        <v>1</v>
      </c>
      <c r="C2" s="3" t="s">
        <v>2</v>
      </c>
      <c r="D2" s="4" t="s">
        <v>22</v>
      </c>
      <c r="E2" s="4" t="s">
        <v>21</v>
      </c>
      <c r="F2" s="4" t="s">
        <v>23</v>
      </c>
      <c r="G2" s="4" t="s">
        <v>24</v>
      </c>
      <c r="H2" s="4" t="s">
        <v>3</v>
      </c>
      <c r="I2" s="4" t="s">
        <v>4</v>
      </c>
      <c r="J2" s="4" t="s">
        <v>5</v>
      </c>
      <c r="K2" s="4" t="s">
        <v>6</v>
      </c>
      <c r="L2" s="4" t="s">
        <v>7</v>
      </c>
      <c r="M2" s="4" t="s">
        <v>10</v>
      </c>
      <c r="N2" s="4" t="s">
        <v>17</v>
      </c>
      <c r="O2" s="4" t="s">
        <v>12</v>
      </c>
      <c r="P2" s="4" t="s">
        <v>14</v>
      </c>
    </row>
    <row r="3" spans="1:16" x14ac:dyDescent="0.35">
      <c r="A3" s="6" t="s">
        <v>30</v>
      </c>
      <c r="B3" s="6" t="s">
        <v>31</v>
      </c>
      <c r="C3" s="6" t="s">
        <v>48</v>
      </c>
      <c r="D3" s="7">
        <v>6.52</v>
      </c>
      <c r="E3" s="8">
        <v>986.77</v>
      </c>
      <c r="F3" s="8">
        <v>847.8</v>
      </c>
      <c r="G3" s="9">
        <f t="shared" ref="G3:G9" si="0">E3/F3</f>
        <v>1.1639183769757018</v>
      </c>
      <c r="H3" s="10" t="s">
        <v>27</v>
      </c>
      <c r="I3" s="10">
        <v>78</v>
      </c>
      <c r="J3" s="8">
        <v>0</v>
      </c>
      <c r="K3" s="8">
        <v>995</v>
      </c>
      <c r="L3" s="8">
        <v>32.6</v>
      </c>
      <c r="M3" s="8">
        <f t="shared" ref="M3:M9" si="1">E3-L3-J3</f>
        <v>954.17</v>
      </c>
      <c r="N3" s="11">
        <f t="shared" ref="N3:N9" si="2">M3/F3-1</f>
        <v>0.12546591177164435</v>
      </c>
      <c r="O3" s="11">
        <f t="shared" ref="O3:O9" si="3">(K3-M3)/M3</f>
        <v>4.2791116886927952E-2</v>
      </c>
      <c r="P3" s="11">
        <f t="shared" ref="P3:P9" si="4">(1+O3)^(365/I3)-1</f>
        <v>0.21661772479704133</v>
      </c>
    </row>
    <row r="4" spans="1:16" x14ac:dyDescent="0.35">
      <c r="A4" s="12" t="s">
        <v>32</v>
      </c>
      <c r="B4" s="12" t="s">
        <v>33</v>
      </c>
      <c r="C4" s="12" t="s">
        <v>47</v>
      </c>
      <c r="D4" s="7">
        <v>6.03</v>
      </c>
      <c r="E4" s="8">
        <v>58.25</v>
      </c>
      <c r="F4" s="8">
        <v>57.34</v>
      </c>
      <c r="G4" s="9">
        <f t="shared" si="0"/>
        <v>1.0158702476456225</v>
      </c>
      <c r="H4" s="10" t="s">
        <v>27</v>
      </c>
      <c r="I4" s="10">
        <v>78</v>
      </c>
      <c r="J4" s="8">
        <v>0</v>
      </c>
      <c r="K4" s="8">
        <v>60</v>
      </c>
      <c r="L4" s="8">
        <v>1.76</v>
      </c>
      <c r="M4" s="8">
        <f t="shared" si="1"/>
        <v>56.49</v>
      </c>
      <c r="N4" s="11">
        <f t="shared" si="2"/>
        <v>-1.4823857690966169E-2</v>
      </c>
      <c r="O4" s="11">
        <f t="shared" si="3"/>
        <v>6.2134891131173618E-2</v>
      </c>
      <c r="P4" s="11">
        <f t="shared" si="4"/>
        <v>0.32588988223498494</v>
      </c>
    </row>
    <row r="5" spans="1:16" x14ac:dyDescent="0.35">
      <c r="A5" s="12" t="s">
        <v>49</v>
      </c>
      <c r="B5" s="12" t="s">
        <v>50</v>
      </c>
      <c r="C5" s="12" t="s">
        <v>51</v>
      </c>
      <c r="D5" s="7">
        <v>5.43</v>
      </c>
      <c r="E5" s="8">
        <v>53</v>
      </c>
      <c r="F5" s="8">
        <v>43.02</v>
      </c>
      <c r="G5" s="9">
        <f t="shared" si="0"/>
        <v>1.2319851231985122</v>
      </c>
      <c r="H5" s="10" t="s">
        <v>40</v>
      </c>
      <c r="I5" s="10">
        <v>141</v>
      </c>
      <c r="J5" s="8">
        <v>0</v>
      </c>
      <c r="K5" s="8">
        <v>52.5</v>
      </c>
      <c r="L5" s="8">
        <v>3.5</v>
      </c>
      <c r="M5" s="8">
        <f t="shared" si="1"/>
        <v>49.5</v>
      </c>
      <c r="N5" s="11">
        <f t="shared" si="2"/>
        <v>0.15062761506276146</v>
      </c>
      <c r="O5" s="11">
        <f t="shared" si="3"/>
        <v>6.0606060606060608E-2</v>
      </c>
      <c r="P5" s="11">
        <f t="shared" si="4"/>
        <v>0.1645300399460059</v>
      </c>
    </row>
    <row r="6" spans="1:16" x14ac:dyDescent="0.35">
      <c r="A6" s="12" t="s">
        <v>34</v>
      </c>
      <c r="B6" s="12" t="s">
        <v>35</v>
      </c>
      <c r="C6" s="12" t="s">
        <v>46</v>
      </c>
      <c r="D6" s="7">
        <v>3.91</v>
      </c>
      <c r="E6" s="8">
        <v>55.87</v>
      </c>
      <c r="F6" s="8">
        <v>68.97</v>
      </c>
      <c r="G6" s="9">
        <f t="shared" si="0"/>
        <v>0.81006234594751336</v>
      </c>
      <c r="H6" s="10" t="s">
        <v>40</v>
      </c>
      <c r="I6" s="10">
        <v>141</v>
      </c>
      <c r="J6" s="8">
        <v>0.27</v>
      </c>
      <c r="K6" s="8">
        <v>55</v>
      </c>
      <c r="L6" s="8">
        <v>3.9</v>
      </c>
      <c r="M6" s="8">
        <f t="shared" si="1"/>
        <v>51.699999999999996</v>
      </c>
      <c r="N6" s="11">
        <f t="shared" si="2"/>
        <v>-0.25039872408293462</v>
      </c>
      <c r="O6" s="11">
        <f t="shared" si="3"/>
        <v>6.3829787234042645E-2</v>
      </c>
      <c r="P6" s="11">
        <f t="shared" si="4"/>
        <v>0.17371498273095476</v>
      </c>
    </row>
    <row r="7" spans="1:16" x14ac:dyDescent="0.35">
      <c r="A7" s="6" t="s">
        <v>36</v>
      </c>
      <c r="B7" s="6" t="s">
        <v>37</v>
      </c>
      <c r="C7" s="6" t="s">
        <v>45</v>
      </c>
      <c r="D7" s="7">
        <v>3.69</v>
      </c>
      <c r="E7" s="8">
        <v>76.040000000000006</v>
      </c>
      <c r="F7" s="8">
        <v>79.08</v>
      </c>
      <c r="G7" s="9">
        <f t="shared" si="0"/>
        <v>0.96155791603439567</v>
      </c>
      <c r="H7" s="10" t="s">
        <v>40</v>
      </c>
      <c r="I7" s="10">
        <v>141</v>
      </c>
      <c r="J7" s="8">
        <v>0.3125</v>
      </c>
      <c r="K7" s="8">
        <v>77.5</v>
      </c>
      <c r="L7" s="8">
        <v>2.65</v>
      </c>
      <c r="M7" s="8">
        <f t="shared" si="1"/>
        <v>73.077500000000001</v>
      </c>
      <c r="N7" s="11">
        <f t="shared" si="2"/>
        <v>-7.5904147698533153E-2</v>
      </c>
      <c r="O7" s="11">
        <f t="shared" si="3"/>
        <v>6.0517943279395157E-2</v>
      </c>
      <c r="P7" s="11">
        <f t="shared" si="4"/>
        <v>0.16427960034985722</v>
      </c>
    </row>
    <row r="8" spans="1:16" x14ac:dyDescent="0.35">
      <c r="A8" s="6" t="s">
        <v>38</v>
      </c>
      <c r="B8" s="6" t="s">
        <v>39</v>
      </c>
      <c r="C8" s="6" t="s">
        <v>44</v>
      </c>
      <c r="D8" s="7">
        <v>2.75</v>
      </c>
      <c r="E8" s="8">
        <v>116.68</v>
      </c>
      <c r="F8" s="8">
        <v>94.07</v>
      </c>
      <c r="G8" s="9">
        <f t="shared" si="0"/>
        <v>1.2403529286701394</v>
      </c>
      <c r="H8" s="10" t="s">
        <v>27</v>
      </c>
      <c r="I8" s="10">
        <v>78</v>
      </c>
      <c r="J8" s="8">
        <v>0</v>
      </c>
      <c r="K8" s="8">
        <v>115</v>
      </c>
      <c r="L8" s="8">
        <v>6.5</v>
      </c>
      <c r="M8" s="8">
        <f t="shared" si="1"/>
        <v>110.18</v>
      </c>
      <c r="N8" s="11">
        <f t="shared" si="2"/>
        <v>0.1712554480705859</v>
      </c>
      <c r="O8" s="11">
        <f t="shared" si="3"/>
        <v>4.3746596478489677E-2</v>
      </c>
      <c r="P8" s="11">
        <f t="shared" si="4"/>
        <v>0.22184299276718744</v>
      </c>
    </row>
    <row r="9" spans="1:16" hidden="1" x14ac:dyDescent="0.35">
      <c r="A9" s="6"/>
      <c r="B9" s="6"/>
      <c r="C9" s="6"/>
      <c r="D9" s="7"/>
      <c r="E9" s="8"/>
      <c r="F9" s="8"/>
      <c r="G9" s="9" t="e">
        <f t="shared" si="0"/>
        <v>#DIV/0!</v>
      </c>
      <c r="H9" s="13" t="s">
        <v>26</v>
      </c>
      <c r="I9" s="10">
        <v>91</v>
      </c>
      <c r="J9" s="8">
        <v>0.2</v>
      </c>
      <c r="K9" s="8">
        <v>40</v>
      </c>
      <c r="L9" s="8">
        <v>2.85</v>
      </c>
      <c r="M9" s="8">
        <f t="shared" si="1"/>
        <v>-3.0500000000000003</v>
      </c>
      <c r="N9" s="11" t="e">
        <f t="shared" si="2"/>
        <v>#DIV/0!</v>
      </c>
      <c r="O9" s="11">
        <f t="shared" si="3"/>
        <v>-14.114754098360654</v>
      </c>
      <c r="P9" s="11" t="e">
        <f t="shared" si="4"/>
        <v>#NUM!</v>
      </c>
    </row>
    <row r="10" spans="1:16" hidden="1" x14ac:dyDescent="0.35">
      <c r="A10" s="6"/>
      <c r="B10" s="6"/>
      <c r="C10" s="6"/>
      <c r="D10" s="7"/>
      <c r="E10" s="8"/>
      <c r="F10" s="8"/>
      <c r="G10" s="9" t="e">
        <f t="shared" ref="G10:G12" si="5">E10/F10</f>
        <v>#DIV/0!</v>
      </c>
      <c r="H10" s="10" t="s">
        <v>27</v>
      </c>
      <c r="I10" s="10">
        <v>119</v>
      </c>
      <c r="J10" s="8">
        <v>0.32</v>
      </c>
      <c r="K10" s="8">
        <v>60</v>
      </c>
      <c r="L10" s="8">
        <v>2.44</v>
      </c>
      <c r="M10" s="8">
        <f t="shared" ref="M10:M12" si="6">E10-L10-J10</f>
        <v>-2.76</v>
      </c>
      <c r="N10" s="11" t="e">
        <f t="shared" ref="N10:N12" si="7">M10/F10-1</f>
        <v>#DIV/0!</v>
      </c>
      <c r="O10" s="11">
        <f t="shared" ref="O10:O12" si="8">(K10-M10)/M10</f>
        <v>-22.739130434782609</v>
      </c>
      <c r="P10" s="11" t="e">
        <f t="shared" ref="P10:P12" si="9">(1+O10)^(365/I10)-1</f>
        <v>#NUM!</v>
      </c>
    </row>
    <row r="11" spans="1:16" hidden="1" x14ac:dyDescent="0.35">
      <c r="A11" s="6"/>
      <c r="B11" s="6"/>
      <c r="C11" s="6"/>
      <c r="D11" s="14"/>
      <c r="E11" s="8"/>
      <c r="F11" s="8"/>
      <c r="G11" s="9" t="e">
        <f t="shared" si="5"/>
        <v>#DIV/0!</v>
      </c>
      <c r="H11" s="10" t="s">
        <v>28</v>
      </c>
      <c r="I11" s="10">
        <v>147</v>
      </c>
      <c r="J11" s="8">
        <v>0.4</v>
      </c>
      <c r="K11" s="8">
        <v>85</v>
      </c>
      <c r="L11" s="8">
        <v>4.45</v>
      </c>
      <c r="M11" s="8">
        <f t="shared" si="6"/>
        <v>-4.8500000000000005</v>
      </c>
      <c r="N11" s="11" t="e">
        <f t="shared" si="7"/>
        <v>#DIV/0!</v>
      </c>
      <c r="O11" s="11">
        <f t="shared" si="8"/>
        <v>-18.525773195876287</v>
      </c>
      <c r="P11" s="11" t="e">
        <f t="shared" si="9"/>
        <v>#NUM!</v>
      </c>
    </row>
    <row r="12" spans="1:16" hidden="1" x14ac:dyDescent="0.35">
      <c r="A12" s="6"/>
      <c r="B12" s="6"/>
      <c r="C12" s="6"/>
      <c r="D12" s="14"/>
      <c r="E12" s="8"/>
      <c r="F12" s="8"/>
      <c r="G12" s="9" t="e">
        <f t="shared" si="5"/>
        <v>#DIV/0!</v>
      </c>
      <c r="H12" s="13" t="s">
        <v>27</v>
      </c>
      <c r="I12" s="10">
        <v>119</v>
      </c>
      <c r="J12" s="8">
        <v>6.5000000000000002E-2</v>
      </c>
      <c r="K12" s="8">
        <v>18</v>
      </c>
      <c r="L12" s="8">
        <v>1.1000000000000001</v>
      </c>
      <c r="M12" s="8">
        <f t="shared" si="6"/>
        <v>-1.165</v>
      </c>
      <c r="N12" s="11" t="e">
        <f t="shared" si="7"/>
        <v>#DIV/0!</v>
      </c>
      <c r="O12" s="11">
        <f t="shared" si="8"/>
        <v>-16.450643776824034</v>
      </c>
      <c r="P12" s="11" t="e">
        <f t="shared" si="9"/>
        <v>#NUM!</v>
      </c>
    </row>
    <row r="14" spans="1:16" ht="13.15" x14ac:dyDescent="0.4">
      <c r="A14" s="21" t="s">
        <v>20</v>
      </c>
      <c r="B14" s="21"/>
      <c r="C14" s="21"/>
      <c r="D14" s="21"/>
      <c r="E14" s="21"/>
      <c r="F14" s="21"/>
      <c r="G14" s="21"/>
      <c r="H14" s="21"/>
      <c r="I14" s="21"/>
      <c r="J14" s="21"/>
      <c r="K14" s="21"/>
      <c r="L14" s="21"/>
      <c r="M14" s="21"/>
      <c r="N14" s="21"/>
      <c r="O14" s="21"/>
      <c r="P14" s="21"/>
    </row>
    <row r="15" spans="1:16" s="5" customFormat="1" ht="25.5" x14ac:dyDescent="0.35">
      <c r="A15" s="3" t="s">
        <v>0</v>
      </c>
      <c r="B15" s="3" t="s">
        <v>1</v>
      </c>
      <c r="C15" s="3" t="s">
        <v>2</v>
      </c>
      <c r="D15" s="4" t="s">
        <v>22</v>
      </c>
      <c r="E15" s="4" t="s">
        <v>21</v>
      </c>
      <c r="F15" s="4" t="str">
        <f>F2</f>
        <v>Reported Price</v>
      </c>
      <c r="G15" s="4" t="s">
        <v>16</v>
      </c>
      <c r="H15" s="4" t="s">
        <v>3</v>
      </c>
      <c r="I15" s="4" t="s">
        <v>4</v>
      </c>
      <c r="J15" s="4" t="s">
        <v>5</v>
      </c>
      <c r="K15" s="4" t="s">
        <v>8</v>
      </c>
      <c r="L15" s="4" t="s">
        <v>9</v>
      </c>
      <c r="M15" s="4" t="s">
        <v>11</v>
      </c>
      <c r="N15" s="4" t="s">
        <v>18</v>
      </c>
      <c r="O15" s="4" t="s">
        <v>13</v>
      </c>
      <c r="P15" s="4" t="s">
        <v>15</v>
      </c>
    </row>
    <row r="16" spans="1:16" x14ac:dyDescent="0.35">
      <c r="A16" s="15" t="str">
        <f t="shared" ref="A16:C16" si="10">A3</f>
        <v>GOOGL</v>
      </c>
      <c r="B16" s="15" t="str">
        <f t="shared" si="10"/>
        <v>Alphabet Inc.</v>
      </c>
      <c r="C16" s="15" t="str">
        <f t="shared" si="10"/>
        <v>Internet Content &amp; Information</v>
      </c>
      <c r="D16" s="14">
        <f>D3</f>
        <v>6.52</v>
      </c>
      <c r="E16" s="8">
        <f>E3</f>
        <v>986.77</v>
      </c>
      <c r="F16" s="8">
        <f>F3</f>
        <v>847.8</v>
      </c>
      <c r="G16" s="9">
        <f t="shared" ref="G16:G22" si="11">E16/F16</f>
        <v>1.1639183769757018</v>
      </c>
      <c r="H16" s="13" t="str">
        <f>H3</f>
        <v>AUG 18 '17</v>
      </c>
      <c r="I16" s="14">
        <f>I3</f>
        <v>78</v>
      </c>
      <c r="J16" s="8">
        <f>J3</f>
        <v>0</v>
      </c>
      <c r="K16" s="8">
        <v>990</v>
      </c>
      <c r="L16" s="8">
        <v>36.200000000000003</v>
      </c>
      <c r="M16" s="8">
        <f t="shared" ref="M16:M22" si="12">K16-L16</f>
        <v>953.8</v>
      </c>
      <c r="N16" s="11">
        <f t="shared" ref="N16:N22" si="13">M16/F16-1</f>
        <v>0.12502948808681302</v>
      </c>
      <c r="O16" s="11">
        <f>(K16-M16)/M16</f>
        <v>3.7953449360452973E-2</v>
      </c>
      <c r="P16" s="11">
        <f>(1+O16)^(365/I16)-1</f>
        <v>0.1904308296837216</v>
      </c>
    </row>
    <row r="17" spans="1:16" x14ac:dyDescent="0.35">
      <c r="A17" s="15" t="str">
        <f t="shared" ref="A17:C17" si="14">A4</f>
        <v>QCOM</v>
      </c>
      <c r="B17" s="15" t="str">
        <f t="shared" si="14"/>
        <v>QUALCOMM Inc.</v>
      </c>
      <c r="C17" s="15" t="str">
        <f t="shared" si="14"/>
        <v>Semiconductors</v>
      </c>
      <c r="D17" s="14">
        <f t="shared" ref="D17:F25" si="15">D4</f>
        <v>6.03</v>
      </c>
      <c r="E17" s="8">
        <f t="shared" si="15"/>
        <v>58.25</v>
      </c>
      <c r="F17" s="8">
        <f t="shared" si="15"/>
        <v>57.34</v>
      </c>
      <c r="G17" s="9">
        <f t="shared" si="11"/>
        <v>1.0158702476456225</v>
      </c>
      <c r="H17" s="10" t="str">
        <f t="shared" ref="H17:J17" si="16">H4</f>
        <v>AUG 18 '17</v>
      </c>
      <c r="I17" s="14">
        <f t="shared" si="16"/>
        <v>78</v>
      </c>
      <c r="J17" s="8">
        <f t="shared" si="16"/>
        <v>0</v>
      </c>
      <c r="K17" s="8">
        <v>57.5</v>
      </c>
      <c r="L17" s="8">
        <v>1.96</v>
      </c>
      <c r="M17" s="8">
        <f t="shared" si="12"/>
        <v>55.54</v>
      </c>
      <c r="N17" s="11">
        <f t="shared" si="13"/>
        <v>-3.1391698639693155E-2</v>
      </c>
      <c r="O17" s="11">
        <f t="shared" ref="O17:O22" si="17">(K17-M17)/M17</f>
        <v>3.5289881166726697E-2</v>
      </c>
      <c r="P17" s="11">
        <f t="shared" ref="P17:P22" si="18">(1+O17)^(365/I17)-1</f>
        <v>0.17620302532732768</v>
      </c>
    </row>
    <row r="18" spans="1:16" x14ac:dyDescent="0.35">
      <c r="A18" s="15" t="str">
        <f t="shared" ref="A18:C18" si="19">A5</f>
        <v>PYPL</v>
      </c>
      <c r="B18" s="15" t="str">
        <f t="shared" si="19"/>
        <v>PayPal Holdings</v>
      </c>
      <c r="C18" s="15" t="str">
        <f t="shared" si="19"/>
        <v>Credit Services</v>
      </c>
      <c r="D18" s="14">
        <f t="shared" si="15"/>
        <v>5.43</v>
      </c>
      <c r="E18" s="8">
        <f t="shared" si="15"/>
        <v>53</v>
      </c>
      <c r="F18" s="8">
        <f t="shared" si="15"/>
        <v>43.02</v>
      </c>
      <c r="G18" s="9">
        <f t="shared" si="11"/>
        <v>1.2319851231985122</v>
      </c>
      <c r="H18" s="10" t="str">
        <f t="shared" ref="H18:J18" si="20">H5</f>
        <v>OCT 20 '17</v>
      </c>
      <c r="I18" s="14">
        <f t="shared" si="20"/>
        <v>141</v>
      </c>
      <c r="J18" s="8">
        <f t="shared" si="20"/>
        <v>0</v>
      </c>
      <c r="K18" s="8">
        <v>55</v>
      </c>
      <c r="L18" s="8">
        <v>3.85</v>
      </c>
      <c r="M18" s="8">
        <f t="shared" si="12"/>
        <v>51.15</v>
      </c>
      <c r="N18" s="11">
        <f t="shared" si="13"/>
        <v>0.1889818688981868</v>
      </c>
      <c r="O18" s="11">
        <f t="shared" si="17"/>
        <v>7.5268817204301106E-2</v>
      </c>
      <c r="P18" s="11">
        <f t="shared" si="18"/>
        <v>0.20666493748723447</v>
      </c>
    </row>
    <row r="19" spans="1:16" x14ac:dyDescent="0.35">
      <c r="A19" s="15" t="str">
        <f t="shared" ref="A19:C19" si="21">A6</f>
        <v>TSCO</v>
      </c>
      <c r="B19" s="15" t="str">
        <f t="shared" si="21"/>
        <v>Tractor Supply</v>
      </c>
      <c r="C19" s="15" t="str">
        <f t="shared" si="21"/>
        <v>Specialty Retail</v>
      </c>
      <c r="D19" s="14">
        <f t="shared" si="15"/>
        <v>3.91</v>
      </c>
      <c r="E19" s="8">
        <f t="shared" si="15"/>
        <v>55.87</v>
      </c>
      <c r="F19" s="8">
        <f t="shared" si="15"/>
        <v>68.97</v>
      </c>
      <c r="G19" s="9">
        <f t="shared" si="11"/>
        <v>0.81006234594751336</v>
      </c>
      <c r="H19" s="13" t="str">
        <f t="shared" ref="H19:J19" si="22">H6</f>
        <v>OCT 20 '17</v>
      </c>
      <c r="I19" s="14">
        <f t="shared" si="22"/>
        <v>141</v>
      </c>
      <c r="J19" s="8">
        <f t="shared" si="22"/>
        <v>0.27</v>
      </c>
      <c r="K19" s="8">
        <v>55</v>
      </c>
      <c r="L19" s="8">
        <v>4.05</v>
      </c>
      <c r="M19" s="8">
        <f t="shared" ref="M19:M21" si="23">K19-L19</f>
        <v>50.95</v>
      </c>
      <c r="N19" s="11">
        <f t="shared" si="13"/>
        <v>-0.26127301725387841</v>
      </c>
      <c r="O19" s="11">
        <f t="shared" si="17"/>
        <v>7.9489695780176589E-2</v>
      </c>
      <c r="P19" s="11">
        <f t="shared" si="18"/>
        <v>0.21896477409238635</v>
      </c>
    </row>
    <row r="20" spans="1:16" x14ac:dyDescent="0.35">
      <c r="A20" s="15" t="str">
        <f t="shared" ref="A20:C20" si="24">A7</f>
        <v>TJX</v>
      </c>
      <c r="B20" s="15" t="str">
        <f t="shared" si="24"/>
        <v>TJX Companies Inc.</v>
      </c>
      <c r="C20" s="15" t="str">
        <f t="shared" si="24"/>
        <v>Apparel Stores</v>
      </c>
      <c r="D20" s="14">
        <f t="shared" si="15"/>
        <v>3.69</v>
      </c>
      <c r="E20" s="8">
        <f t="shared" si="15"/>
        <v>76.040000000000006</v>
      </c>
      <c r="F20" s="8">
        <f t="shared" si="15"/>
        <v>79.08</v>
      </c>
      <c r="G20" s="9">
        <f t="shared" si="11"/>
        <v>0.96155791603439567</v>
      </c>
      <c r="H20" s="10" t="str">
        <f t="shared" ref="H20:J20" si="25">H7</f>
        <v>OCT 20 '17</v>
      </c>
      <c r="I20" s="14">
        <f t="shared" si="25"/>
        <v>141</v>
      </c>
      <c r="J20" s="8">
        <f t="shared" si="25"/>
        <v>0.3125</v>
      </c>
      <c r="K20" s="8">
        <v>77.5</v>
      </c>
      <c r="L20" s="8">
        <v>4.2</v>
      </c>
      <c r="M20" s="8">
        <f t="shared" si="23"/>
        <v>73.3</v>
      </c>
      <c r="N20" s="11">
        <f t="shared" si="13"/>
        <v>-7.3090541224076877E-2</v>
      </c>
      <c r="O20" s="11">
        <f t="shared" si="17"/>
        <v>5.7298772169167844E-2</v>
      </c>
      <c r="P20" s="11">
        <f t="shared" si="18"/>
        <v>0.15515299459262311</v>
      </c>
    </row>
    <row r="21" spans="1:16" x14ac:dyDescent="0.35">
      <c r="A21" s="15" t="str">
        <f t="shared" ref="A21:C21" si="26">A8</f>
        <v>EW</v>
      </c>
      <c r="B21" s="15" t="str">
        <f t="shared" si="26"/>
        <v>Edwards Lifesciences Corp.</v>
      </c>
      <c r="C21" s="15" t="str">
        <f t="shared" si="26"/>
        <v>Medical Devices</v>
      </c>
      <c r="D21" s="14">
        <f t="shared" si="15"/>
        <v>2.75</v>
      </c>
      <c r="E21" s="8">
        <f t="shared" si="15"/>
        <v>116.68</v>
      </c>
      <c r="F21" s="8">
        <f t="shared" si="15"/>
        <v>94.07</v>
      </c>
      <c r="G21" s="9">
        <f t="shared" si="11"/>
        <v>1.2403529286701394</v>
      </c>
      <c r="H21" s="13" t="str">
        <f t="shared" ref="H21:J21" si="27">H8</f>
        <v>AUG 18 '17</v>
      </c>
      <c r="I21" s="14">
        <f t="shared" si="27"/>
        <v>78</v>
      </c>
      <c r="J21" s="8">
        <f t="shared" si="27"/>
        <v>0</v>
      </c>
      <c r="K21" s="8">
        <v>120</v>
      </c>
      <c r="L21" s="8">
        <v>7</v>
      </c>
      <c r="M21" s="8">
        <f t="shared" si="23"/>
        <v>113</v>
      </c>
      <c r="N21" s="11">
        <f t="shared" si="13"/>
        <v>0.2012331242691614</v>
      </c>
      <c r="O21" s="11">
        <f t="shared" si="17"/>
        <v>6.1946902654867256E-2</v>
      </c>
      <c r="P21" s="11">
        <f t="shared" si="18"/>
        <v>0.32479210086671961</v>
      </c>
    </row>
    <row r="22" spans="1:16" hidden="1" x14ac:dyDescent="0.35">
      <c r="A22" s="15">
        <f t="shared" ref="A22:C22" si="28">A9</f>
        <v>0</v>
      </c>
      <c r="B22" s="15">
        <f t="shared" si="28"/>
        <v>0</v>
      </c>
      <c r="C22" s="15">
        <f t="shared" si="28"/>
        <v>0</v>
      </c>
      <c r="D22" s="14">
        <f t="shared" si="15"/>
        <v>0</v>
      </c>
      <c r="E22" s="8">
        <f t="shared" si="15"/>
        <v>0</v>
      </c>
      <c r="F22" s="8">
        <f t="shared" si="15"/>
        <v>0</v>
      </c>
      <c r="G22" s="9" t="e">
        <f t="shared" si="11"/>
        <v>#DIV/0!</v>
      </c>
      <c r="H22" s="13" t="str">
        <f t="shared" ref="H22:J22" si="29">H9</f>
        <v>JUL 21 '17</v>
      </c>
      <c r="I22" s="14">
        <f t="shared" si="29"/>
        <v>91</v>
      </c>
      <c r="J22" s="8">
        <f t="shared" si="29"/>
        <v>0.2</v>
      </c>
      <c r="K22" s="8">
        <v>40</v>
      </c>
      <c r="L22" s="8">
        <v>1.4</v>
      </c>
      <c r="M22" s="8">
        <f t="shared" si="12"/>
        <v>38.6</v>
      </c>
      <c r="N22" s="11" t="e">
        <f t="shared" si="13"/>
        <v>#DIV/0!</v>
      </c>
      <c r="O22" s="11">
        <f t="shared" si="17"/>
        <v>3.6269430051813434E-2</v>
      </c>
      <c r="P22" s="11">
        <f t="shared" si="18"/>
        <v>0.15361468596446115</v>
      </c>
    </row>
    <row r="23" spans="1:16" hidden="1" x14ac:dyDescent="0.35">
      <c r="A23" s="15">
        <f t="shared" ref="A23:C23" si="30">A10</f>
        <v>0</v>
      </c>
      <c r="B23" s="15">
        <f t="shared" si="30"/>
        <v>0</v>
      </c>
      <c r="C23" s="15">
        <f t="shared" si="30"/>
        <v>0</v>
      </c>
      <c r="D23" s="14">
        <f t="shared" si="15"/>
        <v>0</v>
      </c>
      <c r="E23" s="8">
        <f t="shared" si="15"/>
        <v>0</v>
      </c>
      <c r="F23" s="8">
        <f t="shared" si="15"/>
        <v>0</v>
      </c>
      <c r="G23" s="9" t="e">
        <f t="shared" ref="G23:G25" si="31">E23/F23</f>
        <v>#DIV/0!</v>
      </c>
      <c r="H23" s="13" t="str">
        <f t="shared" ref="H23:J23" si="32">H10</f>
        <v>AUG 18 '17</v>
      </c>
      <c r="I23" s="14">
        <f t="shared" si="32"/>
        <v>119</v>
      </c>
      <c r="J23" s="8">
        <f t="shared" si="32"/>
        <v>0.32</v>
      </c>
      <c r="K23" s="8">
        <v>60</v>
      </c>
      <c r="L23" s="8">
        <v>3.05</v>
      </c>
      <c r="M23" s="8">
        <f t="shared" ref="M23:M25" si="33">K23-L23</f>
        <v>56.95</v>
      </c>
      <c r="N23" s="11" t="e">
        <f t="shared" ref="N23:N25" si="34">M23/F23-1</f>
        <v>#DIV/0!</v>
      </c>
      <c r="O23" s="11">
        <f t="shared" ref="O23:O25" si="35">(K23-M23)/M23</f>
        <v>5.355575065847229E-2</v>
      </c>
      <c r="P23" s="11">
        <f t="shared" ref="P23:P25" si="36">(1+O23)^(365/I23)-1</f>
        <v>0.17353422704950772</v>
      </c>
    </row>
    <row r="24" spans="1:16" hidden="1" x14ac:dyDescent="0.35">
      <c r="A24" s="15">
        <f t="shared" ref="A24:C25" si="37">A11</f>
        <v>0</v>
      </c>
      <c r="B24" s="15">
        <f t="shared" si="37"/>
        <v>0</v>
      </c>
      <c r="C24" s="15">
        <f t="shared" si="37"/>
        <v>0</v>
      </c>
      <c r="D24" s="14">
        <f t="shared" ref="D24:E24" si="38">D11</f>
        <v>0</v>
      </c>
      <c r="E24" s="8">
        <f t="shared" si="38"/>
        <v>0</v>
      </c>
      <c r="F24" s="8">
        <f t="shared" si="15"/>
        <v>0</v>
      </c>
      <c r="G24" s="9" t="e">
        <f t="shared" si="31"/>
        <v>#DIV/0!</v>
      </c>
      <c r="H24" s="13" t="str">
        <f t="shared" ref="H24:J24" si="39">H11</f>
        <v>SEP 15 '17</v>
      </c>
      <c r="I24" s="14">
        <f t="shared" si="39"/>
        <v>147</v>
      </c>
      <c r="J24" s="8">
        <f t="shared" si="39"/>
        <v>0.4</v>
      </c>
      <c r="K24" s="8">
        <v>85</v>
      </c>
      <c r="L24" s="8">
        <v>6</v>
      </c>
      <c r="M24" s="8">
        <f t="shared" si="33"/>
        <v>79</v>
      </c>
      <c r="N24" s="11" t="e">
        <f t="shared" si="34"/>
        <v>#DIV/0!</v>
      </c>
      <c r="O24" s="11">
        <f t="shared" si="35"/>
        <v>7.5949367088607597E-2</v>
      </c>
      <c r="P24" s="11">
        <f t="shared" si="36"/>
        <v>0.19933058368164369</v>
      </c>
    </row>
    <row r="25" spans="1:16" hidden="1" x14ac:dyDescent="0.35">
      <c r="A25" s="15">
        <f t="shared" si="37"/>
        <v>0</v>
      </c>
      <c r="B25" s="15">
        <f t="shared" si="37"/>
        <v>0</v>
      </c>
      <c r="C25" s="15">
        <f t="shared" si="37"/>
        <v>0</v>
      </c>
      <c r="D25" s="14">
        <f t="shared" ref="D25:E25" si="40">D12</f>
        <v>0</v>
      </c>
      <c r="E25" s="8">
        <f t="shared" si="40"/>
        <v>0</v>
      </c>
      <c r="F25" s="8">
        <f t="shared" si="15"/>
        <v>0</v>
      </c>
      <c r="G25" s="9" t="e">
        <f t="shared" si="31"/>
        <v>#DIV/0!</v>
      </c>
      <c r="H25" s="13" t="str">
        <f t="shared" ref="H25:J25" si="41">H12</f>
        <v>AUG 18 '17</v>
      </c>
      <c r="I25" s="14">
        <f t="shared" si="41"/>
        <v>119</v>
      </c>
      <c r="J25" s="8">
        <f t="shared" si="41"/>
        <v>6.5000000000000002E-2</v>
      </c>
      <c r="K25" s="8">
        <v>18</v>
      </c>
      <c r="L25" s="8">
        <v>0.9</v>
      </c>
      <c r="M25" s="8">
        <f t="shared" si="33"/>
        <v>17.100000000000001</v>
      </c>
      <c r="N25" s="11" t="e">
        <f t="shared" si="34"/>
        <v>#DIV/0!</v>
      </c>
      <c r="O25" s="11">
        <f t="shared" si="35"/>
        <v>5.2631578947368335E-2</v>
      </c>
      <c r="P25" s="11">
        <f t="shared" si="36"/>
        <v>0.17037963654812605</v>
      </c>
    </row>
    <row r="28" spans="1:16" x14ac:dyDescent="0.35">
      <c r="A28" s="16" t="s">
        <v>29</v>
      </c>
      <c r="B28" s="17"/>
      <c r="C28" s="18"/>
    </row>
    <row r="30" spans="1:16" ht="13.15" x14ac:dyDescent="0.4">
      <c r="A30" s="19" t="s">
        <v>25</v>
      </c>
    </row>
    <row r="31" spans="1:16" x14ac:dyDescent="0.35">
      <c r="A31" s="20" t="s">
        <v>41</v>
      </c>
    </row>
    <row r="32" spans="1:16" x14ac:dyDescent="0.35">
      <c r="A32" s="2" t="s">
        <v>42</v>
      </c>
    </row>
    <row r="33" spans="1:1" x14ac:dyDescent="0.35">
      <c r="A33" s="2" t="s">
        <v>43</v>
      </c>
    </row>
  </sheetData>
  <sortState ref="A2:L8">
    <sortCondition descending="1" ref="D2"/>
  </sortState>
  <mergeCells count="2">
    <mergeCell ref="A1:P1"/>
    <mergeCell ref="A14:P14"/>
  </mergeCells>
  <phoneticPr fontId="6"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pageMargins left="0.5" right="0.5" top="1" bottom="1" header="0.5" footer="0.5"/>
  <pageSetup scale="70" orientation="landscape" r:id="rId1"/>
  <headerFooter alignWithMargins="0">
    <oddHeader>&amp;L&amp;G&amp;R&amp;16Covered Call Corner</oddHeader>
    <oddFooter>&amp;LPrices during market hours on 06-02-2017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ColWidth="9.1328125" defaultRowHeight="14.25" x14ac:dyDescent="0.45"/>
  <cols>
    <col min="1" max="16384" width="9.132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2017-06-02</vt:lpstr>
      <vt:lpstr>Disclaimer</vt:lpstr>
      <vt:lpstr>'Covered Call Corner 2017-06-02'!Print_Titles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2017-06-01T18:54:10Z</cp:lastPrinted>
  <dcterms:created xsi:type="dcterms:W3CDTF">2011-04-30T02:50:01Z</dcterms:created>
  <dcterms:modified xsi:type="dcterms:W3CDTF">2017-06-02T15:29:16Z</dcterms:modified>
</cp:coreProperties>
</file>