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Tools/FV of the Market/Articles/OCP Margins 2017.05.22/"/>
    </mc:Choice>
  </mc:AlternateContent>
  <bookViews>
    <workbookView xWindow="0" yWindow="0" windowWidth="28800" windowHeight="13935" activeTab="4"/>
  </bookViews>
  <sheets>
    <sheet name="OCP and Margin Chart" sheetId="1" r:id="rId1"/>
    <sheet name="OCP and Margin Data" sheetId="2" r:id="rId2"/>
    <sheet name="Company Counts Chart" sheetId="3" r:id="rId3"/>
    <sheet name="Company Counts Data" sheetId="4" r:id="rId4"/>
    <sheet name="Margin Change Chart" sheetId="5" r:id="rId5"/>
    <sheet name="Graphing Data Margins" sheetId="6" r:id="rId6"/>
  </sheets>
  <definedNames>
    <definedName name="CoCounts">'Company Counts Data'!$A$1:$B$68</definedName>
  </definedNames>
  <calcPr calcId="171027"/>
  <pivotCaches>
    <pivotCache cacheId="1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" i="6" l="1"/>
  <c r="AI33" i="6"/>
  <c r="AG33" i="6"/>
  <c r="AM33" i="6" s="1"/>
  <c r="AF33" i="6"/>
  <c r="AL33" i="6" s="1"/>
  <c r="AE33" i="6"/>
  <c r="AK33" i="6" s="1"/>
  <c r="AM32" i="6"/>
  <c r="AJ32" i="6"/>
  <c r="AI32" i="6"/>
  <c r="AG32" i="6"/>
  <c r="AF32" i="6"/>
  <c r="AL32" i="6" s="1"/>
  <c r="AE32" i="6"/>
  <c r="AK32" i="6" s="1"/>
  <c r="AM31" i="6"/>
  <c r="AJ31" i="6"/>
  <c r="AI31" i="6"/>
  <c r="AG31" i="6"/>
  <c r="AF31" i="6"/>
  <c r="AL31" i="6" s="1"/>
  <c r="AE31" i="6"/>
  <c r="AK31" i="6" s="1"/>
  <c r="AM30" i="6"/>
  <c r="AJ30" i="6"/>
  <c r="AI30" i="6"/>
  <c r="AG30" i="6"/>
  <c r="AF30" i="6"/>
  <c r="AL30" i="6" s="1"/>
  <c r="AE30" i="6"/>
  <c r="AK30" i="6" s="1"/>
  <c r="AM29" i="6"/>
  <c r="AJ29" i="6"/>
  <c r="AI29" i="6"/>
  <c r="AG29" i="6"/>
  <c r="AF29" i="6"/>
  <c r="AL29" i="6" s="1"/>
  <c r="AE29" i="6"/>
  <c r="AK29" i="6" s="1"/>
  <c r="AM28" i="6"/>
  <c r="AJ28" i="6"/>
  <c r="AI28" i="6"/>
  <c r="AG28" i="6"/>
  <c r="AF28" i="6"/>
  <c r="AL28" i="6" s="1"/>
  <c r="AE28" i="6"/>
  <c r="AK28" i="6" s="1"/>
  <c r="AM27" i="6"/>
  <c r="AJ27" i="6"/>
  <c r="AI27" i="6"/>
  <c r="AG27" i="6"/>
  <c r="AF27" i="6"/>
  <c r="AL27" i="6" s="1"/>
  <c r="AE27" i="6"/>
  <c r="AK27" i="6" s="1"/>
  <c r="AM26" i="6"/>
  <c r="AJ26" i="6"/>
  <c r="AI26" i="6"/>
  <c r="AG26" i="6"/>
  <c r="AF26" i="6"/>
  <c r="AL26" i="6" s="1"/>
  <c r="AE26" i="6"/>
  <c r="AK26" i="6" s="1"/>
  <c r="AM25" i="6"/>
  <c r="AJ25" i="6"/>
  <c r="AI25" i="6"/>
  <c r="AG25" i="6"/>
  <c r="AF25" i="6"/>
  <c r="AL25" i="6" s="1"/>
  <c r="AE25" i="6"/>
  <c r="AK25" i="6" s="1"/>
  <c r="AM24" i="6"/>
  <c r="AJ24" i="6"/>
  <c r="AI24" i="6"/>
  <c r="AG24" i="6"/>
  <c r="AF24" i="6"/>
  <c r="AL24" i="6" s="1"/>
  <c r="AE24" i="6"/>
  <c r="AK24" i="6" s="1"/>
  <c r="AM23" i="6"/>
  <c r="AJ23" i="6"/>
  <c r="AI23" i="6"/>
  <c r="AG23" i="6"/>
  <c r="AF23" i="6"/>
  <c r="AL23" i="6" s="1"/>
  <c r="AE23" i="6"/>
  <c r="AK23" i="6" s="1"/>
  <c r="AM22" i="6"/>
  <c r="AL22" i="6"/>
  <c r="AK22" i="6"/>
  <c r="AJ22" i="6"/>
  <c r="E30" i="2"/>
  <c r="G30" i="2" s="1"/>
  <c r="G29" i="2"/>
  <c r="F29" i="2"/>
  <c r="E29" i="2"/>
  <c r="G28" i="2"/>
  <c r="F28" i="2"/>
  <c r="E28" i="2"/>
  <c r="E27" i="2"/>
  <c r="G27" i="2" s="1"/>
  <c r="E26" i="2"/>
  <c r="H30" i="2" s="1"/>
  <c r="G25" i="2"/>
  <c r="F25" i="2"/>
  <c r="E25" i="2"/>
  <c r="H29" i="2" s="1"/>
  <c r="G24" i="2"/>
  <c r="F24" i="2"/>
  <c r="E24" i="2"/>
  <c r="E23" i="2"/>
  <c r="G23" i="2" s="1"/>
  <c r="E22" i="2"/>
  <c r="H26" i="2" s="1"/>
  <c r="G21" i="2"/>
  <c r="F21" i="2"/>
  <c r="E21" i="2"/>
  <c r="I29" i="2" s="1"/>
  <c r="G20" i="2"/>
  <c r="F20" i="2"/>
  <c r="E20" i="2"/>
  <c r="E19" i="2"/>
  <c r="G19" i="2" s="1"/>
  <c r="E18" i="2"/>
  <c r="H22" i="2" s="1"/>
  <c r="G17" i="2"/>
  <c r="F17" i="2"/>
  <c r="E17" i="2"/>
  <c r="I25" i="2" s="1"/>
  <c r="G16" i="2"/>
  <c r="F16" i="2"/>
  <c r="E16" i="2"/>
  <c r="E15" i="2"/>
  <c r="G15" i="2" s="1"/>
  <c r="E14" i="2"/>
  <c r="H18" i="2" s="1"/>
  <c r="G13" i="2"/>
  <c r="F13" i="2"/>
  <c r="E13" i="2"/>
  <c r="I21" i="2" s="1"/>
  <c r="H12" i="2"/>
  <c r="G12" i="2"/>
  <c r="F12" i="2"/>
  <c r="E12" i="2"/>
  <c r="H11" i="2"/>
  <c r="G11" i="2"/>
  <c r="F11" i="2"/>
  <c r="E11" i="2"/>
  <c r="I20" i="2" s="1"/>
  <c r="G10" i="2"/>
  <c r="F10" i="2"/>
  <c r="E10" i="2"/>
  <c r="G9" i="2"/>
  <c r="F9" i="2"/>
  <c r="E9" i="2"/>
  <c r="H13" i="2" s="1"/>
  <c r="G8" i="2"/>
  <c r="F8" i="2"/>
  <c r="E8" i="2"/>
  <c r="G7" i="2"/>
  <c r="F7" i="2"/>
  <c r="E7" i="2"/>
  <c r="I16" i="2" s="1"/>
  <c r="F6" i="2"/>
  <c r="E6" i="2"/>
  <c r="E5" i="2"/>
  <c r="I14" i="2" s="1"/>
  <c r="E4" i="2"/>
  <c r="I13" i="2" s="1"/>
  <c r="F3" i="2"/>
  <c r="E3" i="2"/>
  <c r="I12" i="2" s="1"/>
  <c r="E2" i="2"/>
  <c r="L1" i="2" s="1"/>
  <c r="G3" i="2" l="1"/>
  <c r="H15" i="2"/>
  <c r="H19" i="2"/>
  <c r="H23" i="2"/>
  <c r="I26" i="2"/>
  <c r="H27" i="2"/>
  <c r="I30" i="2"/>
  <c r="F2" i="2"/>
  <c r="F5" i="2"/>
  <c r="G6" i="2"/>
  <c r="H7" i="2"/>
  <c r="H8" i="2"/>
  <c r="H9" i="2"/>
  <c r="H10" i="2"/>
  <c r="F14" i="2"/>
  <c r="I15" i="2"/>
  <c r="H16" i="2"/>
  <c r="F18" i="2"/>
  <c r="I19" i="2"/>
  <c r="H20" i="2"/>
  <c r="F22" i="2"/>
  <c r="I23" i="2"/>
  <c r="H24" i="2"/>
  <c r="F26" i="2"/>
  <c r="I27" i="2"/>
  <c r="H28" i="2"/>
  <c r="F30" i="2"/>
  <c r="F4" i="2"/>
  <c r="G5" i="2"/>
  <c r="G14" i="2"/>
  <c r="F15" i="2"/>
  <c r="H17" i="2"/>
  <c r="G18" i="2"/>
  <c r="F19" i="2"/>
  <c r="H21" i="2"/>
  <c r="G22" i="2"/>
  <c r="F23" i="2"/>
  <c r="I24" i="2"/>
  <c r="H25" i="2"/>
  <c r="G26" i="2"/>
  <c r="F27" i="2"/>
  <c r="I28" i="2"/>
  <c r="I18" i="2"/>
  <c r="I22" i="2"/>
  <c r="G4" i="2"/>
  <c r="H14" i="2"/>
  <c r="I17" i="2"/>
</calcChain>
</file>

<file path=xl/sharedStrings.xml><?xml version="1.0" encoding="utf-8"?>
<sst xmlns="http://schemas.openxmlformats.org/spreadsheetml/2006/main" count="41" uniqueCount="29">
  <si>
    <t>Revenues</t>
  </si>
  <si>
    <t>CFO</t>
  </si>
  <si>
    <t>Depreciation</t>
  </si>
  <si>
    <t>OCP Estimate (LHS)</t>
  </si>
  <si>
    <t>OCP Margin Estimate (RHS)</t>
  </si>
  <si>
    <t>YoY OCP Change</t>
  </si>
  <si>
    <t>5Y RGR</t>
  </si>
  <si>
    <t>10Y RGR</t>
  </si>
  <si>
    <t>OCP RGR (1971-2013)</t>
  </si>
  <si>
    <t>fyear</t>
  </si>
  <si>
    <t>Number of Companies</t>
  </si>
  <si>
    <t>Sum of OCP Margin</t>
  </si>
  <si>
    <t>Column Labels</t>
  </si>
  <si>
    <t>Row Labels</t>
  </si>
  <si>
    <t>Grand Total</t>
  </si>
  <si>
    <t>Consumer Discretionary</t>
  </si>
  <si>
    <t>Consumer Staples</t>
  </si>
  <si>
    <t>Energy</t>
  </si>
  <si>
    <t>Financials</t>
  </si>
  <si>
    <t>Health Care</t>
  </si>
  <si>
    <t>Industrials</t>
  </si>
  <si>
    <t>Information Technology</t>
  </si>
  <si>
    <t>Materials</t>
  </si>
  <si>
    <t>Real Estate</t>
  </si>
  <si>
    <t>Telecommunication Services</t>
  </si>
  <si>
    <t>Utilities</t>
  </si>
  <si>
    <t>10Y Median</t>
  </si>
  <si>
    <t>10Y Average</t>
  </si>
  <si>
    <t>Change (2016-2007)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</si>
</sst>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65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OCP and OCP Margin Estimates</a:t>
            </a:r>
          </a:p>
          <a:p>
            <a:pPr>
              <a:defRPr/>
            </a:pPr>
            <a:r>
              <a:rPr lang="en-US" sz="1100"/>
              <a:t>(Aggregate US Market)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'OCP and Margin Data'!$E$1</c:f>
              <c:strCache>
                <c:ptCount val="1"/>
                <c:pt idx="0">
                  <c:v>OCP Estimate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'OCP and Margin Data'!$A$2:$A$30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'OCP and Margin Data'!$E$2:$E$30</c:f>
              <c:numCache>
                <c:formatCode>_(* #,##0_);_(* \(#,##0\);_(* "-"??_);_(@_)</c:formatCode>
                <c:ptCount val="29"/>
                <c:pt idx="0">
                  <c:v>271976.37600000098</c:v>
                </c:pt>
                <c:pt idx="1">
                  <c:v>265262.10599999799</c:v>
                </c:pt>
                <c:pt idx="2">
                  <c:v>264565.50300000299</c:v>
                </c:pt>
                <c:pt idx="3">
                  <c:v>247559.43599999993</c:v>
                </c:pt>
                <c:pt idx="4">
                  <c:v>260783.92399999994</c:v>
                </c:pt>
                <c:pt idx="5">
                  <c:v>322018.33599999797</c:v>
                </c:pt>
                <c:pt idx="6">
                  <c:v>405855.12600000703</c:v>
                </c:pt>
                <c:pt idx="7">
                  <c:v>498413.75999999989</c:v>
                </c:pt>
                <c:pt idx="8">
                  <c:v>576898.56700000202</c:v>
                </c:pt>
                <c:pt idx="9">
                  <c:v>568840.55100000196</c:v>
                </c:pt>
                <c:pt idx="10">
                  <c:v>598142.18700000492</c:v>
                </c:pt>
                <c:pt idx="11">
                  <c:v>710180.93199998897</c:v>
                </c:pt>
                <c:pt idx="12">
                  <c:v>623031.08000000496</c:v>
                </c:pt>
                <c:pt idx="13">
                  <c:v>646129.73900000006</c:v>
                </c:pt>
                <c:pt idx="14">
                  <c:v>977632.5410000002</c:v>
                </c:pt>
                <c:pt idx="15">
                  <c:v>1242601.3659999999</c:v>
                </c:pt>
                <c:pt idx="16">
                  <c:v>1272802.26299999</c:v>
                </c:pt>
                <c:pt idx="17">
                  <c:v>1242578.5219999901</c:v>
                </c:pt>
                <c:pt idx="18">
                  <c:v>1296160.1289999997</c:v>
                </c:pt>
                <c:pt idx="19">
                  <c:v>1619117.9010000001</c:v>
                </c:pt>
                <c:pt idx="20">
                  <c:v>2164539.1629999997</c:v>
                </c:pt>
                <c:pt idx="21">
                  <c:v>2036120.3539999998</c:v>
                </c:pt>
                <c:pt idx="22">
                  <c:v>2537071.7519999901</c:v>
                </c:pt>
                <c:pt idx="23">
                  <c:v>2702884.514</c:v>
                </c:pt>
                <c:pt idx="24">
                  <c:v>2469096.1790000098</c:v>
                </c:pt>
                <c:pt idx="25">
                  <c:v>2548344.1750000003</c:v>
                </c:pt>
                <c:pt idx="26">
                  <c:v>2336482.8190000001</c:v>
                </c:pt>
                <c:pt idx="27">
                  <c:v>2385908.0150000099</c:v>
                </c:pt>
                <c:pt idx="28">
                  <c:v>1967309.1950000098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B-4099-9015-972F17EE0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91550744"/>
        <c:axId val="591552384"/>
      </c:barChart>
      <c:lineChart>
        <c:grouping val="standard"/>
        <c:varyColors val="0"/>
        <c:ser>
          <c:idx val="1"/>
          <c:order val="1"/>
          <c:tx>
            <c:strRef>
              <c:f>'OCP and Margin Data'!$F$1</c:f>
              <c:strCache>
                <c:ptCount val="1"/>
                <c:pt idx="0">
                  <c:v>OCP Margin Estimate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'OCP and Margin Data'!$A$2:$A$30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'OCP and Margin Data'!$F$2:$F$30</c:f>
              <c:numCache>
                <c:formatCode>0%</c:formatCode>
                <c:ptCount val="29"/>
                <c:pt idx="0">
                  <c:v>4.0115099580310724E-2</c:v>
                </c:pt>
                <c:pt idx="1">
                  <c:v>3.6161970793798771E-2</c:v>
                </c:pt>
                <c:pt idx="2">
                  <c:v>3.2747081019786926E-2</c:v>
                </c:pt>
                <c:pt idx="3">
                  <c:v>3.0263958346068504E-2</c:v>
                </c:pt>
                <c:pt idx="4">
                  <c:v>3.0905012973737597E-2</c:v>
                </c:pt>
                <c:pt idx="5">
                  <c:v>3.5689741144134826E-2</c:v>
                </c:pt>
                <c:pt idx="6">
                  <c:v>4.024926914299938E-2</c:v>
                </c:pt>
                <c:pt idx="7">
                  <c:v>4.4109557597210004E-2</c:v>
                </c:pt>
                <c:pt idx="8">
                  <c:v>4.6992600279801532E-2</c:v>
                </c:pt>
                <c:pt idx="9">
                  <c:v>4.3334557452644383E-2</c:v>
                </c:pt>
                <c:pt idx="10">
                  <c:v>4.1076728128677187E-2</c:v>
                </c:pt>
                <c:pt idx="11">
                  <c:v>4.3929647597881573E-2</c:v>
                </c:pt>
                <c:pt idx="12">
                  <c:v>3.3600309825610256E-2</c:v>
                </c:pt>
                <c:pt idx="13">
                  <c:v>3.4181727604404362E-2</c:v>
                </c:pt>
                <c:pt idx="14">
                  <c:v>5.1965221391846124E-2</c:v>
                </c:pt>
                <c:pt idx="15">
                  <c:v>6.1253813817059126E-2</c:v>
                </c:pt>
                <c:pt idx="16">
                  <c:v>5.6563856377146615E-2</c:v>
                </c:pt>
                <c:pt idx="17">
                  <c:v>5.2929136992549725E-2</c:v>
                </c:pt>
                <c:pt idx="18">
                  <c:v>4.9348954992683096E-2</c:v>
                </c:pt>
                <c:pt idx="19">
                  <c:v>5.6242666284769885E-2</c:v>
                </c:pt>
                <c:pt idx="20">
                  <c:v>7.7354588439877053E-2</c:v>
                </c:pt>
                <c:pt idx="21">
                  <c:v>7.7025105392461893E-2</c:v>
                </c:pt>
                <c:pt idx="22">
                  <c:v>8.7581972392151819E-2</c:v>
                </c:pt>
                <c:pt idx="23">
                  <c:v>8.6583682458747646E-2</c:v>
                </c:pt>
                <c:pt idx="24">
                  <c:v>7.6961335025545197E-2</c:v>
                </c:pt>
                <c:pt idx="25">
                  <c:v>7.83988389451791E-2</c:v>
                </c:pt>
                <c:pt idx="26">
                  <c:v>7.2803883928643245E-2</c:v>
                </c:pt>
                <c:pt idx="27">
                  <c:v>8.0785208062193456E-2</c:v>
                </c:pt>
                <c:pt idx="28">
                  <c:v>8.2331971397362244E-2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B-4099-9015-972F17EE0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98464"/>
        <c:axId val="584399448"/>
      </c:lineChart>
      <c:catAx>
        <c:axId val="59155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91552384"/>
        <c:crosses val="autoZero"/>
        <c:auto val="1"/>
        <c:lblAlgn val="ctr"/>
        <c:lblOffset val="100"/>
        <c:tickLblSkip val="2"/>
        <c:noMultiLvlLbl val="0"/>
      </c:catAx>
      <c:valAx>
        <c:axId val="5915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91550744"/>
        <c:crosses val="autoZero"/>
        <c:crossBetween val="between"/>
      </c:valAx>
      <c:valAx>
        <c:axId val="5843994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84398464"/>
        <c:crosses val="max"/>
        <c:crossBetween val="between"/>
      </c:valAx>
      <c:catAx>
        <c:axId val="58439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399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'Company Counts Data'!$B$1</c:f>
              <c:strCache>
                <c:ptCount val="1"/>
                <c:pt idx="0">
                  <c:v>Number of Companies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'Company Counts Data'!$A$2:$A$68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'Company Counts Data'!$B$2:$B$68</c:f>
              <c:numCache>
                <c:formatCode>General</c:formatCode>
                <c:ptCount val="67"/>
                <c:pt idx="0">
                  <c:v>665</c:v>
                </c:pt>
                <c:pt idx="1">
                  <c:v>808</c:v>
                </c:pt>
                <c:pt idx="2">
                  <c:v>814</c:v>
                </c:pt>
                <c:pt idx="3">
                  <c:v>824</c:v>
                </c:pt>
                <c:pt idx="4">
                  <c:v>840</c:v>
                </c:pt>
                <c:pt idx="5">
                  <c:v>857</c:v>
                </c:pt>
                <c:pt idx="6">
                  <c:v>877</c:v>
                </c:pt>
                <c:pt idx="7">
                  <c:v>915</c:v>
                </c:pt>
                <c:pt idx="8">
                  <c:v>1071</c:v>
                </c:pt>
                <c:pt idx="9">
                  <c:v>1126</c:v>
                </c:pt>
                <c:pt idx="10">
                  <c:v>1925</c:v>
                </c:pt>
                <c:pt idx="11">
                  <c:v>2072</c:v>
                </c:pt>
                <c:pt idx="12">
                  <c:v>2317</c:v>
                </c:pt>
                <c:pt idx="13">
                  <c:v>2613</c:v>
                </c:pt>
                <c:pt idx="14">
                  <c:v>2812</c:v>
                </c:pt>
                <c:pt idx="15">
                  <c:v>3000</c:v>
                </c:pt>
                <c:pt idx="16">
                  <c:v>3193</c:v>
                </c:pt>
                <c:pt idx="17">
                  <c:v>3401</c:v>
                </c:pt>
                <c:pt idx="18">
                  <c:v>3641</c:v>
                </c:pt>
                <c:pt idx="19">
                  <c:v>3781</c:v>
                </c:pt>
                <c:pt idx="20">
                  <c:v>3855</c:v>
                </c:pt>
                <c:pt idx="21">
                  <c:v>4088</c:v>
                </c:pt>
                <c:pt idx="22">
                  <c:v>4216</c:v>
                </c:pt>
                <c:pt idx="23">
                  <c:v>4865</c:v>
                </c:pt>
                <c:pt idx="24">
                  <c:v>6386</c:v>
                </c:pt>
                <c:pt idx="25">
                  <c:v>6536</c:v>
                </c:pt>
                <c:pt idx="26">
                  <c:v>6549</c:v>
                </c:pt>
                <c:pt idx="27">
                  <c:v>6604</c:v>
                </c:pt>
                <c:pt idx="28">
                  <c:v>6630</c:v>
                </c:pt>
                <c:pt idx="29">
                  <c:v>6785</c:v>
                </c:pt>
                <c:pt idx="30">
                  <c:v>6796</c:v>
                </c:pt>
                <c:pt idx="31">
                  <c:v>6988</c:v>
                </c:pt>
                <c:pt idx="32">
                  <c:v>7588</c:v>
                </c:pt>
                <c:pt idx="33">
                  <c:v>7882</c:v>
                </c:pt>
                <c:pt idx="34">
                  <c:v>8152</c:v>
                </c:pt>
                <c:pt idx="35">
                  <c:v>8520</c:v>
                </c:pt>
                <c:pt idx="36">
                  <c:v>8994</c:v>
                </c:pt>
                <c:pt idx="37">
                  <c:v>9243</c:v>
                </c:pt>
                <c:pt idx="38">
                  <c:v>9346</c:v>
                </c:pt>
                <c:pt idx="39">
                  <c:v>9376</c:v>
                </c:pt>
                <c:pt idx="40">
                  <c:v>9612</c:v>
                </c:pt>
                <c:pt idx="41">
                  <c:v>9991</c:v>
                </c:pt>
                <c:pt idx="42">
                  <c:v>10751</c:v>
                </c:pt>
                <c:pt idx="43">
                  <c:v>11632</c:v>
                </c:pt>
                <c:pt idx="44">
                  <c:v>11889</c:v>
                </c:pt>
                <c:pt idx="45">
                  <c:v>12422</c:v>
                </c:pt>
                <c:pt idx="46">
                  <c:v>12535</c:v>
                </c:pt>
                <c:pt idx="47">
                  <c:v>12287</c:v>
                </c:pt>
                <c:pt idx="48">
                  <c:v>12393</c:v>
                </c:pt>
                <c:pt idx="49">
                  <c:v>12519</c:v>
                </c:pt>
                <c:pt idx="50">
                  <c:v>12110</c:v>
                </c:pt>
                <c:pt idx="51">
                  <c:v>11644</c:v>
                </c:pt>
                <c:pt idx="52">
                  <c:v>11267</c:v>
                </c:pt>
                <c:pt idx="53">
                  <c:v>11067</c:v>
                </c:pt>
                <c:pt idx="54">
                  <c:v>10774</c:v>
                </c:pt>
                <c:pt idx="55">
                  <c:v>10600</c:v>
                </c:pt>
                <c:pt idx="56">
                  <c:v>10469</c:v>
                </c:pt>
                <c:pt idx="57">
                  <c:v>10540</c:v>
                </c:pt>
                <c:pt idx="58">
                  <c:v>10340</c:v>
                </c:pt>
                <c:pt idx="59">
                  <c:v>10271</c:v>
                </c:pt>
                <c:pt idx="60">
                  <c:v>10335</c:v>
                </c:pt>
                <c:pt idx="61">
                  <c:v>10603</c:v>
                </c:pt>
                <c:pt idx="62">
                  <c:v>10709</c:v>
                </c:pt>
                <c:pt idx="63">
                  <c:v>10655</c:v>
                </c:pt>
                <c:pt idx="64">
                  <c:v>10355</c:v>
                </c:pt>
                <c:pt idx="65">
                  <c:v>9918</c:v>
                </c:pt>
                <c:pt idx="66">
                  <c:v>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0-45F1-977C-E543821D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-27"/>
        <c:axId val="659462776"/>
        <c:axId val="659466056"/>
      </c:barChart>
      <c:catAx>
        <c:axId val="65946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59466056"/>
        <c:crosses val="autoZero"/>
        <c:auto val="1"/>
        <c:lblAlgn val="ctr"/>
        <c:lblOffset val="100"/>
        <c:tickLblSkip val="5"/>
        <c:noMultiLvlLbl val="0"/>
      </c:catAx>
      <c:valAx>
        <c:axId val="65946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5946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2016 OCP Margin Compared to Previous 10-Year Statistics and 2007</a:t>
            </a:r>
            <a:r>
              <a:rPr lang="en-US" baseline="0"/>
              <a:t> OCP Margin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'Graphing Data Margins'!$AJ$22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'Graphing Data Margins'!$AI$23:$AI$33</c:f>
              <c:strCache>
                <c:ptCount val="11"/>
                <c:pt idx="0">
                  <c:v>Consumer Discretionary</c:v>
                </c:pt>
                <c:pt idx="1">
                  <c:v>Consumer Staples</c:v>
                </c:pt>
                <c:pt idx="2">
                  <c:v>Energy</c:v>
                </c:pt>
                <c:pt idx="3">
                  <c:v>Financials</c:v>
                </c:pt>
                <c:pt idx="4">
                  <c:v>Health Care</c:v>
                </c:pt>
                <c:pt idx="5">
                  <c:v>Industrials</c:v>
                </c:pt>
                <c:pt idx="6">
                  <c:v>Information Technology</c:v>
                </c:pt>
                <c:pt idx="7">
                  <c:v>Materials</c:v>
                </c:pt>
                <c:pt idx="8">
                  <c:v>Real Estate</c:v>
                </c:pt>
                <c:pt idx="9">
                  <c:v>Telecommunication Services</c:v>
                </c:pt>
                <c:pt idx="10">
                  <c:v>Utilities</c:v>
                </c:pt>
              </c:strCache>
            </c:strRef>
          </c:cat>
          <c:val>
            <c:numRef>
              <c:f>'Graphing Data Margins'!$AJ$23:$AJ$33</c:f>
              <c:numCache>
                <c:formatCode>0.0%</c:formatCode>
                <c:ptCount val="11"/>
                <c:pt idx="0">
                  <c:v>5.5352129800161784E-2</c:v>
                </c:pt>
                <c:pt idx="1">
                  <c:v>7.1092684929773636E-2</c:v>
                </c:pt>
                <c:pt idx="2">
                  <c:v>7.6122534848452146E-3</c:v>
                </c:pt>
                <c:pt idx="3">
                  <c:v>0.10812446059703522</c:v>
                </c:pt>
                <c:pt idx="4">
                  <c:v>6.8378618202313377E-2</c:v>
                </c:pt>
                <c:pt idx="5">
                  <c:v>6.8125089564787369E-2</c:v>
                </c:pt>
                <c:pt idx="6">
                  <c:v>0.13926324005504781</c:v>
                </c:pt>
                <c:pt idx="7">
                  <c:v>7.073194234325364E-2</c:v>
                </c:pt>
                <c:pt idx="8">
                  <c:v>6.5343499563627894E-2</c:v>
                </c:pt>
                <c:pt idx="9">
                  <c:v>8.5533166670914915E-2</c:v>
                </c:pt>
                <c:pt idx="10">
                  <c:v>0.12266151266716584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0-4E3A-A6A5-27F8F8EB9335}"/>
            </c:ext>
          </c:extLst>
        </c:ser>
        <c:ser>
          <c:idx val="1"/>
          <c:order val="1"/>
          <c:tx>
            <c:strRef>
              <c:f>'Graphing Data Margins'!$AK$22</c:f>
              <c:strCache>
                <c:ptCount val="1"/>
                <c:pt idx="0">
                  <c:v>10Y Median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strRef>
              <c:f>'Graphing Data Margins'!$AI$23:$AI$33</c:f>
              <c:strCache>
                <c:ptCount val="11"/>
                <c:pt idx="0">
                  <c:v>Consumer Discretionary</c:v>
                </c:pt>
                <c:pt idx="1">
                  <c:v>Consumer Staples</c:v>
                </c:pt>
                <c:pt idx="2">
                  <c:v>Energy</c:v>
                </c:pt>
                <c:pt idx="3">
                  <c:v>Financials</c:v>
                </c:pt>
                <c:pt idx="4">
                  <c:v>Health Care</c:v>
                </c:pt>
                <c:pt idx="5">
                  <c:v>Industrials</c:v>
                </c:pt>
                <c:pt idx="6">
                  <c:v>Information Technology</c:v>
                </c:pt>
                <c:pt idx="7">
                  <c:v>Materials</c:v>
                </c:pt>
                <c:pt idx="8">
                  <c:v>Real Estate</c:v>
                </c:pt>
                <c:pt idx="9">
                  <c:v>Telecommunication Services</c:v>
                </c:pt>
                <c:pt idx="10">
                  <c:v>Utilities</c:v>
                </c:pt>
              </c:strCache>
            </c:strRef>
          </c:cat>
          <c:val>
            <c:numRef>
              <c:f>'Graphing Data Margins'!$AK$23:$AK$33</c:f>
              <c:numCache>
                <c:formatCode>0.0%</c:formatCode>
                <c:ptCount val="11"/>
                <c:pt idx="0">
                  <c:v>4.1893115104911359E-2</c:v>
                </c:pt>
                <c:pt idx="1">
                  <c:v>7.0913687720455809E-2</c:v>
                </c:pt>
                <c:pt idx="2">
                  <c:v>7.1800024113162331E-2</c:v>
                </c:pt>
                <c:pt idx="3">
                  <c:v>0.10298821025095235</c:v>
                </c:pt>
                <c:pt idx="4">
                  <c:v>7.9603462629111971E-2</c:v>
                </c:pt>
                <c:pt idx="5">
                  <c:v>6.1306192066729222E-2</c:v>
                </c:pt>
                <c:pt idx="6">
                  <c:v>0.10495518268740762</c:v>
                </c:pt>
                <c:pt idx="7">
                  <c:v>7.9582968851364635E-2</c:v>
                </c:pt>
                <c:pt idx="8">
                  <c:v>4.5377811834915516E-2</c:v>
                </c:pt>
                <c:pt idx="9">
                  <c:v>0.13346875123392715</c:v>
                </c:pt>
                <c:pt idx="10">
                  <c:v>9.8466266487303555E-2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90-4E3A-A6A5-27F8F8EB9335}"/>
            </c:ext>
          </c:extLst>
        </c:ser>
        <c:ser>
          <c:idx val="2"/>
          <c:order val="2"/>
          <c:tx>
            <c:strRef>
              <c:f>'Graphing Data Margins'!$AL$22</c:f>
              <c:strCache>
                <c:ptCount val="1"/>
                <c:pt idx="0">
                  <c:v>10Y Average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'Graphing Data Margins'!$AI$23:$AI$33</c:f>
              <c:strCache>
                <c:ptCount val="11"/>
                <c:pt idx="0">
                  <c:v>Consumer Discretionary</c:v>
                </c:pt>
                <c:pt idx="1">
                  <c:v>Consumer Staples</c:v>
                </c:pt>
                <c:pt idx="2">
                  <c:v>Energy</c:v>
                </c:pt>
                <c:pt idx="3">
                  <c:v>Financials</c:v>
                </c:pt>
                <c:pt idx="4">
                  <c:v>Health Care</c:v>
                </c:pt>
                <c:pt idx="5">
                  <c:v>Industrials</c:v>
                </c:pt>
                <c:pt idx="6">
                  <c:v>Information Technology</c:v>
                </c:pt>
                <c:pt idx="7">
                  <c:v>Materials</c:v>
                </c:pt>
                <c:pt idx="8">
                  <c:v>Real Estate</c:v>
                </c:pt>
                <c:pt idx="9">
                  <c:v>Telecommunication Services</c:v>
                </c:pt>
                <c:pt idx="10">
                  <c:v>Utilities</c:v>
                </c:pt>
              </c:strCache>
            </c:strRef>
          </c:cat>
          <c:val>
            <c:numRef>
              <c:f>'Graphing Data Margins'!$AL$23:$AL$33</c:f>
              <c:numCache>
                <c:formatCode>0.0%</c:formatCode>
                <c:ptCount val="11"/>
                <c:pt idx="0">
                  <c:v>3.9642091235261953E-2</c:v>
                </c:pt>
                <c:pt idx="1">
                  <c:v>6.7907780165624682E-2</c:v>
                </c:pt>
                <c:pt idx="2">
                  <c:v>6.3092293791401549E-2</c:v>
                </c:pt>
                <c:pt idx="3">
                  <c:v>9.0408968949943311E-2</c:v>
                </c:pt>
                <c:pt idx="4">
                  <c:v>7.8450896750073634E-2</c:v>
                </c:pt>
                <c:pt idx="5">
                  <c:v>6.0373212385977704E-2</c:v>
                </c:pt>
                <c:pt idx="6">
                  <c:v>0.10496214497755059</c:v>
                </c:pt>
                <c:pt idx="7">
                  <c:v>8.1665464193571624E-2</c:v>
                </c:pt>
                <c:pt idx="8">
                  <c:v>4.6437809265609239E-2</c:v>
                </c:pt>
                <c:pt idx="9">
                  <c:v>0.1239894125235175</c:v>
                </c:pt>
                <c:pt idx="10">
                  <c:v>0.10026304731522384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90-4E3A-A6A5-27F8F8EB9335}"/>
            </c:ext>
          </c:extLst>
        </c:ser>
        <c:ser>
          <c:idx val="3"/>
          <c:order val="3"/>
          <c:tx>
            <c:strRef>
              <c:f>'Graphing Data Margins'!$AM$22</c:f>
              <c:strCache>
                <c:ptCount val="1"/>
                <c:pt idx="0">
                  <c:v>Change (2016-2007)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0-4E3A-A6A5-27F8F8EB933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490-4E3A-A6A5-27F8F8EB9335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490-4E3A-A6A5-27F8F8EB933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490-4E3A-A6A5-27F8F8EB93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'Graphing Data Margins'!$AI$23:$AI$33</c:f>
              <c:strCache>
                <c:ptCount val="11"/>
                <c:pt idx="0">
                  <c:v>Consumer Discretionary</c:v>
                </c:pt>
                <c:pt idx="1">
                  <c:v>Consumer Staples</c:v>
                </c:pt>
                <c:pt idx="2">
                  <c:v>Energy</c:v>
                </c:pt>
                <c:pt idx="3">
                  <c:v>Financials</c:v>
                </c:pt>
                <c:pt idx="4">
                  <c:v>Health Care</c:v>
                </c:pt>
                <c:pt idx="5">
                  <c:v>Industrials</c:v>
                </c:pt>
                <c:pt idx="6">
                  <c:v>Information Technology</c:v>
                </c:pt>
                <c:pt idx="7">
                  <c:v>Materials</c:v>
                </c:pt>
                <c:pt idx="8">
                  <c:v>Real Estate</c:v>
                </c:pt>
                <c:pt idx="9">
                  <c:v>Telecommunication Services</c:v>
                </c:pt>
                <c:pt idx="10">
                  <c:v>Utilities</c:v>
                </c:pt>
              </c:strCache>
            </c:strRef>
          </c:cat>
          <c:val>
            <c:numRef>
              <c:f>'Graphing Data Margins'!$AM$23:$AM$33</c:f>
              <c:numCache>
                <c:formatCode>0.0%</c:formatCode>
                <c:ptCount val="11"/>
                <c:pt idx="0">
                  <c:v>1.5501439509215786E-2</c:v>
                </c:pt>
                <c:pt idx="1">
                  <c:v>1.2171546299763351E-2</c:v>
                </c:pt>
                <c:pt idx="2">
                  <c:v>-8.7573251544168396E-2</c:v>
                </c:pt>
                <c:pt idx="3">
                  <c:v>0.10366444606521252</c:v>
                </c:pt>
                <c:pt idx="4">
                  <c:v>-1.7650292151314473E-2</c:v>
                </c:pt>
                <c:pt idx="5">
                  <c:v>3.1510668378325474E-3</c:v>
                </c:pt>
                <c:pt idx="6">
                  <c:v>5.9716301560289536E-2</c:v>
                </c:pt>
                <c:pt idx="7">
                  <c:v>-2.8219075406504437E-2</c:v>
                </c:pt>
                <c:pt idx="8">
                  <c:v>2.177421381282079E-2</c:v>
                </c:pt>
                <c:pt idx="9">
                  <c:v>-4.6376961405813891E-2</c:v>
                </c:pt>
                <c:pt idx="10">
                  <c:v>3.8215057252150075E-2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90-4E3A-A6A5-27F8F8EB9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092528"/>
        <c:axId val="756095480"/>
      </c:barChart>
      <c:catAx>
        <c:axId val="75609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095480"/>
        <c:crosses val="autoZero"/>
        <c:auto val="1"/>
        <c:lblAlgn val="ctr"/>
        <c:lblOffset val="100"/>
        <c:noMultiLvlLbl val="0"/>
      </c:catAx>
      <c:valAx>
        <c:axId val="75609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09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pageSetup paperSize="5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pageSetup paperSize="5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34" workbookViewId="0" zoomToFit="1"/>
  </sheetViews>
  <pageMargins left="0.7" right="0.7" top="0.75" bottom="0.75" header="0.3" footer="0.3"/>
  <pageSetup paperSize="5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408675" cy="6290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CEBC55-2BB7-4AD8-BA1C-6A7E9AF66A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408675" cy="6290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861FD-E306-4F57-B3FC-39AEF2D9F8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408675" cy="6290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7D5DEA-B227-4E4D-A8E6-4E2EF88B89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31dfedd50d51e5ce/Documents/Business/Tools/FV%20of%20the%20Market/SectorTotalsByYearIncInflatio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 Kobayashi-Solomon" refreshedDate="42875.823848263892" createdVersion="6" refreshedVersion="6" minRefreshableVersion="3" recordCount="319">
  <cacheSource type="worksheet">
    <worksheetSource ref="A1:C320" sheet="Margin Data" r:id="rId2"/>
  </cacheSource>
  <cacheFields count="3">
    <cacheField name="Year" numFmtId="0">
      <sharedItems containsSemiMixedTypes="0" containsString="0" containsNumber="1" containsInteger="1" minValue="1988" maxValue="2016" count="29"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Sector" numFmtId="0">
      <sharedItems count="11">
        <s v="Consumer Discretionary"/>
        <s v="Consumer Staples"/>
        <s v="Energy"/>
        <s v="Financials"/>
        <s v="Health Care"/>
        <s v="Industrials"/>
        <s v="Information Technology"/>
        <s v="Materials"/>
        <s v="Real Estate"/>
        <s v="Telecommunication Services"/>
        <s v="Utilities"/>
      </sharedItems>
    </cacheField>
    <cacheField name="OCP Margin" numFmtId="164">
      <sharedItems containsSemiMixedTypes="0" containsString="0" containsNumber="1" minValue="-8.8901503096361911E-3" maxValue="0.147821321494562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9">
  <r>
    <x v="0"/>
    <x v="0"/>
    <n v="2.383561755420454E-2"/>
  </r>
  <r>
    <x v="0"/>
    <x v="1"/>
    <n v="2.7984972921326207E-2"/>
  </r>
  <r>
    <x v="0"/>
    <x v="2"/>
    <n v="3.5877556624887633E-2"/>
  </r>
  <r>
    <x v="0"/>
    <x v="3"/>
    <n v="4.5886725802326001E-2"/>
  </r>
  <r>
    <x v="0"/>
    <x v="4"/>
    <n v="5.8515501814062738E-2"/>
  </r>
  <r>
    <x v="0"/>
    <x v="5"/>
    <n v="2.1205842806802676E-2"/>
  </r>
  <r>
    <x v="0"/>
    <x v="6"/>
    <n v="7.3544804885845886E-3"/>
  </r>
  <r>
    <x v="0"/>
    <x v="7"/>
    <n v="5.7736581322513282E-2"/>
  </r>
  <r>
    <x v="0"/>
    <x v="8"/>
    <n v="4.7548895051486947E-2"/>
  </r>
  <r>
    <x v="0"/>
    <x v="9"/>
    <n v="7.3658071212965859E-2"/>
  </r>
  <r>
    <x v="0"/>
    <x v="10"/>
    <n v="8.4918523015923272E-2"/>
  </r>
  <r>
    <x v="1"/>
    <x v="0"/>
    <n v="1.7838726819462799E-2"/>
  </r>
  <r>
    <x v="1"/>
    <x v="1"/>
    <n v="2.5064937565926152E-2"/>
  </r>
  <r>
    <x v="1"/>
    <x v="2"/>
    <n v="3.2529434960750961E-2"/>
  </r>
  <r>
    <x v="1"/>
    <x v="3"/>
    <n v="3.2702735295013108E-2"/>
  </r>
  <r>
    <x v="1"/>
    <x v="4"/>
    <n v="5.931237078308086E-2"/>
  </r>
  <r>
    <x v="1"/>
    <x v="5"/>
    <n v="1.7235339356163528E-2"/>
  </r>
  <r>
    <x v="1"/>
    <x v="6"/>
    <n v="1.5655342729629075E-2"/>
  </r>
  <r>
    <x v="1"/>
    <x v="7"/>
    <n v="5.385656156978718E-2"/>
  </r>
  <r>
    <x v="1"/>
    <x v="8"/>
    <n v="8.1597552933272532E-2"/>
  </r>
  <r>
    <x v="1"/>
    <x v="9"/>
    <n v="8.9490054186361981E-2"/>
  </r>
  <r>
    <x v="1"/>
    <x v="10"/>
    <n v="8.3449869401704568E-2"/>
  </r>
  <r>
    <x v="2"/>
    <x v="0"/>
    <n v="8.808980802484101E-3"/>
  </r>
  <r>
    <x v="2"/>
    <x v="1"/>
    <n v="2.6471600568933228E-2"/>
  </r>
  <r>
    <x v="2"/>
    <x v="2"/>
    <n v="2.9161977130965851E-2"/>
  </r>
  <r>
    <x v="2"/>
    <x v="3"/>
    <n v="3.4273585187218437E-2"/>
  </r>
  <r>
    <x v="2"/>
    <x v="4"/>
    <n v="5.9344526189658256E-2"/>
  </r>
  <r>
    <x v="2"/>
    <x v="5"/>
    <n v="2.1208241934331629E-2"/>
  </r>
  <r>
    <x v="2"/>
    <x v="6"/>
    <n v="1.8320106860510797E-2"/>
  </r>
  <r>
    <x v="2"/>
    <x v="7"/>
    <n v="4.3412878171221324E-2"/>
  </r>
  <r>
    <x v="2"/>
    <x v="8"/>
    <n v="5.8986024228334551E-2"/>
  </r>
  <r>
    <x v="2"/>
    <x v="9"/>
    <n v="5.2599512319123513E-2"/>
  </r>
  <r>
    <x v="2"/>
    <x v="10"/>
    <n v="6.8739885013779783E-2"/>
  </r>
  <r>
    <x v="3"/>
    <x v="0"/>
    <n v="1.4093984816182079E-2"/>
  </r>
  <r>
    <x v="3"/>
    <x v="1"/>
    <n v="2.9799524877250204E-2"/>
  </r>
  <r>
    <x v="3"/>
    <x v="2"/>
    <n v="2.7836501391098431E-2"/>
  </r>
  <r>
    <x v="3"/>
    <x v="3"/>
    <n v="2.1238597646908382E-2"/>
  </r>
  <r>
    <x v="3"/>
    <x v="4"/>
    <n v="5.976214261826493E-2"/>
  </r>
  <r>
    <x v="3"/>
    <x v="5"/>
    <n v="1.7985553521700934E-2"/>
  </r>
  <r>
    <x v="3"/>
    <x v="6"/>
    <n v="1.2160524377935338E-2"/>
  </r>
  <r>
    <x v="3"/>
    <x v="7"/>
    <n v="3.4344340003367134E-2"/>
  </r>
  <r>
    <x v="3"/>
    <x v="8"/>
    <n v="4.949414475595583E-2"/>
  </r>
  <r>
    <x v="3"/>
    <x v="9"/>
    <n v="6.7662440145974265E-2"/>
  </r>
  <r>
    <x v="3"/>
    <x v="10"/>
    <n v="9.0610379801624313E-2"/>
  </r>
  <r>
    <x v="4"/>
    <x v="0"/>
    <n v="1.4910311791408821E-2"/>
  </r>
  <r>
    <x v="4"/>
    <x v="1"/>
    <n v="3.1912218900226323E-2"/>
  </r>
  <r>
    <x v="4"/>
    <x v="2"/>
    <n v="3.1606780028702375E-2"/>
  </r>
  <r>
    <x v="4"/>
    <x v="3"/>
    <n v="2.2644320198111457E-2"/>
  </r>
  <r>
    <x v="4"/>
    <x v="4"/>
    <n v="5.4681914415380395E-2"/>
  </r>
  <r>
    <x v="4"/>
    <x v="5"/>
    <n v="2.2851722367861156E-2"/>
  </r>
  <r>
    <x v="4"/>
    <x v="6"/>
    <n v="1.6670954155911182E-2"/>
  </r>
  <r>
    <x v="4"/>
    <x v="7"/>
    <n v="2.6451082757536656E-2"/>
  </r>
  <r>
    <x v="4"/>
    <x v="8"/>
    <n v="2.8492585778236275E-2"/>
  </r>
  <r>
    <x v="4"/>
    <x v="9"/>
    <n v="7.07660512167817E-2"/>
  </r>
  <r>
    <x v="4"/>
    <x v="10"/>
    <n v="7.3605512004963389E-2"/>
  </r>
  <r>
    <x v="5"/>
    <x v="0"/>
    <n v="1.9415921355139438E-2"/>
  </r>
  <r>
    <x v="5"/>
    <x v="1"/>
    <n v="3.342451888787655E-2"/>
  </r>
  <r>
    <x v="5"/>
    <x v="2"/>
    <n v="4.6424785435597214E-2"/>
  </r>
  <r>
    <x v="5"/>
    <x v="3"/>
    <n v="2.1753639382014203E-2"/>
  </r>
  <r>
    <x v="5"/>
    <x v="4"/>
    <n v="6.5758624149000688E-2"/>
  </r>
  <r>
    <x v="5"/>
    <x v="5"/>
    <n v="2.790907096193784E-2"/>
  </r>
  <r>
    <x v="5"/>
    <x v="6"/>
    <n v="2.5099838437304411E-2"/>
  </r>
  <r>
    <x v="5"/>
    <x v="7"/>
    <n v="2.4416969168262272E-2"/>
  </r>
  <r>
    <x v="5"/>
    <x v="8"/>
    <n v="6.2833923186858931E-2"/>
  </r>
  <r>
    <x v="5"/>
    <x v="9"/>
    <n v="7.8575314683459019E-2"/>
  </r>
  <r>
    <x v="5"/>
    <x v="10"/>
    <n v="8.6259301089231327E-2"/>
  </r>
  <r>
    <x v="6"/>
    <x v="0"/>
    <n v="2.0161003050921566E-2"/>
  </r>
  <r>
    <x v="6"/>
    <x v="1"/>
    <n v="3.6200070534780492E-2"/>
  </r>
  <r>
    <x v="6"/>
    <x v="2"/>
    <n v="3.8454020612092632E-2"/>
  </r>
  <r>
    <x v="6"/>
    <x v="3"/>
    <n v="3.5155731672314498E-2"/>
  </r>
  <r>
    <x v="6"/>
    <x v="4"/>
    <n v="6.5943035648153986E-2"/>
  </r>
  <r>
    <x v="6"/>
    <x v="5"/>
    <n v="3.3757706586847146E-2"/>
  </r>
  <r>
    <x v="6"/>
    <x v="6"/>
    <n v="3.3730401616228325E-2"/>
  </r>
  <r>
    <x v="6"/>
    <x v="7"/>
    <n v="4.127199521207215E-2"/>
  </r>
  <r>
    <x v="6"/>
    <x v="8"/>
    <n v="0.11570976283644717"/>
  </r>
  <r>
    <x v="6"/>
    <x v="9"/>
    <n v="7.2580637342959164E-2"/>
  </r>
  <r>
    <x v="6"/>
    <x v="10"/>
    <n v="8.8526445665772169E-2"/>
  </r>
  <r>
    <x v="7"/>
    <x v="0"/>
    <n v="2.0599556253248979E-2"/>
  </r>
  <r>
    <x v="7"/>
    <x v="1"/>
    <n v="3.3257004864097439E-2"/>
  </r>
  <r>
    <x v="7"/>
    <x v="2"/>
    <n v="4.9331550968545773E-2"/>
  </r>
  <r>
    <x v="7"/>
    <x v="3"/>
    <n v="4.2464014387936455E-2"/>
  </r>
  <r>
    <x v="7"/>
    <x v="4"/>
    <n v="5.5524858145936266E-2"/>
  </r>
  <r>
    <x v="7"/>
    <x v="5"/>
    <n v="3.8239636784140767E-2"/>
  </r>
  <r>
    <x v="7"/>
    <x v="6"/>
    <n v="1.7545989659997908E-2"/>
  </r>
  <r>
    <x v="7"/>
    <x v="7"/>
    <n v="6.6929691431190305E-2"/>
  </r>
  <r>
    <x v="7"/>
    <x v="8"/>
    <n v="0.10360093673864906"/>
  </r>
  <r>
    <x v="7"/>
    <x v="9"/>
    <n v="8.6592570412898848E-2"/>
  </r>
  <r>
    <x v="7"/>
    <x v="10"/>
    <n v="0.10128187115315394"/>
  </r>
  <r>
    <x v="8"/>
    <x v="0"/>
    <n v="3.2846570312288548E-2"/>
  </r>
  <r>
    <x v="8"/>
    <x v="1"/>
    <n v="3.8693064987269273E-2"/>
  </r>
  <r>
    <x v="8"/>
    <x v="2"/>
    <n v="6.0975425855696513E-2"/>
  </r>
  <r>
    <x v="8"/>
    <x v="3"/>
    <n v="3.3362997812968337E-2"/>
  </r>
  <r>
    <x v="8"/>
    <x v="4"/>
    <n v="5.3377420126570589E-2"/>
  </r>
  <r>
    <x v="8"/>
    <x v="5"/>
    <n v="3.6989761847750373E-2"/>
  </r>
  <r>
    <x v="8"/>
    <x v="6"/>
    <n v="3.9093443266504893E-2"/>
  </r>
  <r>
    <x v="8"/>
    <x v="7"/>
    <n v="5.4138988588453195E-2"/>
  </r>
  <r>
    <x v="8"/>
    <x v="8"/>
    <n v="0.10153039734714665"/>
  </r>
  <r>
    <x v="8"/>
    <x v="9"/>
    <n v="8.5685458127662012E-2"/>
  </r>
  <r>
    <x v="8"/>
    <x v="10"/>
    <n v="8.9979111331903838E-2"/>
  </r>
  <r>
    <x v="9"/>
    <x v="0"/>
    <n v="2.7624371195695888E-2"/>
  </r>
  <r>
    <x v="9"/>
    <x v="1"/>
    <n v="4.8991190489998726E-2"/>
  </r>
  <r>
    <x v="9"/>
    <x v="2"/>
    <n v="6.8339086397436077E-2"/>
  </r>
  <r>
    <x v="9"/>
    <x v="3"/>
    <n v="2.3265734553269756E-2"/>
  </r>
  <r>
    <x v="9"/>
    <x v="4"/>
    <n v="5.0649444558224517E-2"/>
  </r>
  <r>
    <x v="9"/>
    <x v="5"/>
    <n v="3.7035614463294952E-2"/>
  </r>
  <r>
    <x v="9"/>
    <x v="6"/>
    <n v="4.1079176433412863E-2"/>
  </r>
  <r>
    <x v="9"/>
    <x v="7"/>
    <n v="5.0636553676702188E-2"/>
  </r>
  <r>
    <x v="9"/>
    <x v="8"/>
    <n v="0.119692788663342"/>
  </r>
  <r>
    <x v="9"/>
    <x v="9"/>
    <n v="7.9547961697161371E-2"/>
  </r>
  <r>
    <x v="9"/>
    <x v="10"/>
    <n v="6.895292523395373E-2"/>
  </r>
  <r>
    <x v="10"/>
    <x v="0"/>
    <n v="3.5366724629908329E-2"/>
  </r>
  <r>
    <x v="10"/>
    <x v="1"/>
    <n v="3.8080019555574704E-2"/>
  </r>
  <r>
    <x v="10"/>
    <x v="2"/>
    <n v="4.3246803664398738E-2"/>
  </r>
  <r>
    <x v="10"/>
    <x v="3"/>
    <n v="3.286284665178775E-2"/>
  </r>
  <r>
    <x v="10"/>
    <x v="4"/>
    <n v="5.1049465014505233E-2"/>
  </r>
  <r>
    <x v="10"/>
    <x v="5"/>
    <n v="3.3274173294465206E-2"/>
  </r>
  <r>
    <x v="10"/>
    <x v="6"/>
    <n v="2.9246617049498873E-2"/>
  </r>
  <r>
    <x v="10"/>
    <x v="7"/>
    <n v="4.5312709624984952E-2"/>
  </r>
  <r>
    <x v="10"/>
    <x v="8"/>
    <n v="0.10719908937781775"/>
  </r>
  <r>
    <x v="10"/>
    <x v="9"/>
    <n v="8.0500625924635721E-2"/>
  </r>
  <r>
    <x v="10"/>
    <x v="10"/>
    <n v="6.563487158146844E-2"/>
  </r>
  <r>
    <x v="11"/>
    <x v="0"/>
    <n v="3.0710865299553729E-2"/>
  </r>
  <r>
    <x v="11"/>
    <x v="1"/>
    <n v="4.3261511863661617E-2"/>
  </r>
  <r>
    <x v="11"/>
    <x v="2"/>
    <n v="4.8085586210084616E-2"/>
  </r>
  <r>
    <x v="11"/>
    <x v="3"/>
    <n v="4.0942982557515606E-2"/>
  </r>
  <r>
    <x v="11"/>
    <x v="4"/>
    <n v="4.8986915646841503E-2"/>
  </r>
  <r>
    <x v="11"/>
    <x v="5"/>
    <n v="4.3932599801640174E-2"/>
  </r>
  <r>
    <x v="11"/>
    <x v="6"/>
    <n v="3.594193329767631E-2"/>
  </r>
  <r>
    <x v="11"/>
    <x v="7"/>
    <n v="4.8927526594764001E-2"/>
  </r>
  <r>
    <x v="11"/>
    <x v="8"/>
    <n v="9.9739843789233854E-2"/>
  </r>
  <r>
    <x v="11"/>
    <x v="9"/>
    <n v="5.7709541212825212E-2"/>
  </r>
  <r>
    <x v="11"/>
    <x v="10"/>
    <n v="5.1442289387016255E-2"/>
  </r>
  <r>
    <x v="12"/>
    <x v="0"/>
    <n v="1.663279073498955E-2"/>
  </r>
  <r>
    <x v="12"/>
    <x v="1"/>
    <n v="4.0717066314683956E-2"/>
  </r>
  <r>
    <x v="12"/>
    <x v="2"/>
    <n v="6.9922226381409811E-2"/>
  </r>
  <r>
    <x v="12"/>
    <x v="3"/>
    <n v="2.7195978294268411E-2"/>
  </r>
  <r>
    <x v="12"/>
    <x v="4"/>
    <n v="6.004073451096708E-2"/>
  </r>
  <r>
    <x v="12"/>
    <x v="5"/>
    <n v="3.9937929067395107E-2"/>
  </r>
  <r>
    <x v="12"/>
    <x v="6"/>
    <n v="1.2275553099137901E-3"/>
  </r>
  <r>
    <x v="12"/>
    <x v="7"/>
    <n v="3.9444252989475605E-2"/>
  </r>
  <r>
    <x v="12"/>
    <x v="8"/>
    <n v="6.7091801533671766E-2"/>
  </r>
  <r>
    <x v="12"/>
    <x v="9"/>
    <n v="6.5838295695561039E-3"/>
  </r>
  <r>
    <x v="12"/>
    <x v="10"/>
    <n v="2.0877830576831395E-2"/>
  </r>
  <r>
    <x v="13"/>
    <x v="0"/>
    <n v="5.5510805952944811E-3"/>
  </r>
  <r>
    <x v="13"/>
    <x v="1"/>
    <n v="4.2875559153519323E-2"/>
  </r>
  <r>
    <x v="13"/>
    <x v="2"/>
    <n v="7.4817022794623322E-2"/>
  </r>
  <r>
    <x v="13"/>
    <x v="3"/>
    <n v="3.52403663953757E-2"/>
  </r>
  <r>
    <x v="13"/>
    <x v="4"/>
    <n v="6.1256571569263965E-2"/>
  </r>
  <r>
    <x v="13"/>
    <x v="5"/>
    <n v="3.4350724992453681E-2"/>
  </r>
  <r>
    <x v="13"/>
    <x v="6"/>
    <n v="-3.8806096081852354E-3"/>
  </r>
  <r>
    <x v="13"/>
    <x v="7"/>
    <n v="3.2012877733785257E-2"/>
  </r>
  <r>
    <x v="13"/>
    <x v="8"/>
    <n v="5.4081442933378084E-2"/>
  </r>
  <r>
    <x v="13"/>
    <x v="9"/>
    <n v="1.8446346455550048E-4"/>
  </r>
  <r>
    <x v="13"/>
    <x v="10"/>
    <n v="4.1419404286329252E-2"/>
  </r>
  <r>
    <x v="14"/>
    <x v="0"/>
    <n v="2.6223975920633854E-2"/>
  </r>
  <r>
    <x v="14"/>
    <x v="1"/>
    <n v="5.2704834413624738E-2"/>
  </r>
  <r>
    <x v="14"/>
    <x v="2"/>
    <n v="5.7729851493486375E-2"/>
  </r>
  <r>
    <x v="14"/>
    <x v="3"/>
    <n v="7.3280835012254117E-2"/>
  </r>
  <r>
    <x v="14"/>
    <x v="4"/>
    <n v="6.0854200234478857E-2"/>
  </r>
  <r>
    <x v="14"/>
    <x v="5"/>
    <n v="3.8095808220148797E-2"/>
  </r>
  <r>
    <x v="14"/>
    <x v="6"/>
    <n v="4.4663220818950931E-2"/>
  </r>
  <r>
    <x v="14"/>
    <x v="7"/>
    <n v="4.1663601439585002E-2"/>
  </r>
  <r>
    <x v="14"/>
    <x v="8"/>
    <n v="7.0696433212524723E-2"/>
  </r>
  <r>
    <x v="14"/>
    <x v="9"/>
    <n v="-3.6491367787100369E-3"/>
  </r>
  <r>
    <x v="14"/>
    <x v="10"/>
    <n v="6.7587559611642312E-2"/>
  </r>
  <r>
    <x v="15"/>
    <x v="0"/>
    <n v="3.0944675728231921E-2"/>
  </r>
  <r>
    <x v="15"/>
    <x v="1"/>
    <n v="5.4370949122327206E-2"/>
  </r>
  <r>
    <x v="15"/>
    <x v="2"/>
    <n v="7.0164779035874245E-2"/>
  </r>
  <r>
    <x v="15"/>
    <x v="3"/>
    <n v="7.0195919071462151E-2"/>
  </r>
  <r>
    <x v="15"/>
    <x v="4"/>
    <n v="7.1470794320427439E-2"/>
  </r>
  <r>
    <x v="15"/>
    <x v="5"/>
    <n v="4.6563478917621512E-2"/>
  </r>
  <r>
    <x v="15"/>
    <x v="6"/>
    <n v="5.9208169642627817E-2"/>
  </r>
  <r>
    <x v="15"/>
    <x v="7"/>
    <n v="4.1585099074807383E-2"/>
  </r>
  <r>
    <x v="15"/>
    <x v="8"/>
    <n v="6.461223759344345E-2"/>
  </r>
  <r>
    <x v="15"/>
    <x v="9"/>
    <n v="8.4424050186455338E-2"/>
  </r>
  <r>
    <x v="15"/>
    <x v="10"/>
    <n v="7.3027146500759046E-2"/>
  </r>
  <r>
    <x v="16"/>
    <x v="0"/>
    <n v="3.2278232396893994E-2"/>
  </r>
  <r>
    <x v="16"/>
    <x v="1"/>
    <n v="5.3019745690057532E-2"/>
  </r>
  <r>
    <x v="16"/>
    <x v="2"/>
    <n v="7.4672524540942448E-2"/>
  </r>
  <r>
    <x v="16"/>
    <x v="3"/>
    <n v="4.4861273510147522E-2"/>
  </r>
  <r>
    <x v="16"/>
    <x v="4"/>
    <n v="7.6233262526350334E-2"/>
  </r>
  <r>
    <x v="16"/>
    <x v="5"/>
    <n v="4.7229466377404779E-2"/>
  </r>
  <r>
    <x v="16"/>
    <x v="6"/>
    <n v="7.1317242134228215E-2"/>
  </r>
  <r>
    <x v="16"/>
    <x v="7"/>
    <n v="5.6044156462007652E-2"/>
  </r>
  <r>
    <x v="16"/>
    <x v="8"/>
    <n v="7.8760878112825242E-2"/>
  </r>
  <r>
    <x v="16"/>
    <x v="9"/>
    <n v="7.2754134509889351E-2"/>
  </r>
  <r>
    <x v="16"/>
    <x v="10"/>
    <n v="7.5861239919101223E-2"/>
  </r>
  <r>
    <x v="17"/>
    <x v="0"/>
    <n v="2.4558049927151132E-2"/>
  </r>
  <r>
    <x v="17"/>
    <x v="1"/>
    <n v="5.7860700928714447E-2"/>
  </r>
  <r>
    <x v="17"/>
    <x v="2"/>
    <n v="9.5315135052993563E-2"/>
  </r>
  <r>
    <x v="17"/>
    <x v="3"/>
    <n v="1.057910542108681E-2"/>
  </r>
  <r>
    <x v="17"/>
    <x v="4"/>
    <n v="7.761598791094966E-2"/>
  </r>
  <r>
    <x v="17"/>
    <x v="5"/>
    <n v="5.5992727220533015E-2"/>
  </r>
  <r>
    <x v="17"/>
    <x v="6"/>
    <n v="8.3794657216348087E-2"/>
  </r>
  <r>
    <x v="17"/>
    <x v="7"/>
    <n v="7.233107046480268E-2"/>
  </r>
  <r>
    <x v="17"/>
    <x v="8"/>
    <n v="6.0945049162901964E-2"/>
  </r>
  <r>
    <x v="17"/>
    <x v="9"/>
    <n v="0.13489084280988037"/>
  </r>
  <r>
    <x v="17"/>
    <x v="10"/>
    <n v="5.7216423921989432E-2"/>
  </r>
  <r>
    <x v="18"/>
    <x v="0"/>
    <n v="2.8185288309526015E-2"/>
  </r>
  <r>
    <x v="18"/>
    <x v="1"/>
    <n v="6.1344318158169847E-2"/>
  </r>
  <r>
    <x v="18"/>
    <x v="2"/>
    <n v="0.10064008892230487"/>
  </r>
  <r>
    <x v="18"/>
    <x v="3"/>
    <n v="-8.8901503096361911E-3"/>
  </r>
  <r>
    <x v="18"/>
    <x v="4"/>
    <n v="7.830509709454532E-2"/>
  </r>
  <r>
    <x v="18"/>
    <x v="5"/>
    <n v="5.3863756204646854E-2"/>
  </r>
  <r>
    <x v="18"/>
    <x v="6"/>
    <n v="7.4092757282608585E-2"/>
  </r>
  <r>
    <x v="18"/>
    <x v="7"/>
    <n v="9.4292831436815966E-2"/>
  </r>
  <r>
    <x v="18"/>
    <x v="8"/>
    <n v="5.0394597232701253E-2"/>
  </r>
  <r>
    <x v="18"/>
    <x v="9"/>
    <n v="0.13329175331017887"/>
  </r>
  <r>
    <x v="18"/>
    <x v="10"/>
    <n v="9.3589238255794391E-2"/>
  </r>
  <r>
    <x v="19"/>
    <x v="0"/>
    <n v="3.9850690290945998E-2"/>
  </r>
  <r>
    <x v="19"/>
    <x v="1"/>
    <n v="5.8921138630010285E-2"/>
  </r>
  <r>
    <x v="19"/>
    <x v="2"/>
    <n v="9.5185505029013615E-2"/>
  </r>
  <r>
    <x v="19"/>
    <x v="3"/>
    <n v="4.4600145318227013E-3"/>
  </r>
  <r>
    <x v="19"/>
    <x v="4"/>
    <n v="8.6028910353627849E-2"/>
  </r>
  <r>
    <x v="19"/>
    <x v="5"/>
    <n v="6.4974022726954822E-2"/>
  </r>
  <r>
    <x v="19"/>
    <x v="6"/>
    <n v="7.9546938494758274E-2"/>
  </r>
  <r>
    <x v="19"/>
    <x v="7"/>
    <n v="9.8951017749758077E-2"/>
  </r>
  <r>
    <x v="19"/>
    <x v="8"/>
    <n v="4.3569285750807103E-2"/>
  </r>
  <r>
    <x v="19"/>
    <x v="9"/>
    <n v="0.13191012807672881"/>
  </r>
  <r>
    <x v="19"/>
    <x v="10"/>
    <n v="8.4446455415015761E-2"/>
  </r>
  <r>
    <x v="20"/>
    <x v="0"/>
    <n v="1.3083598016688307E-2"/>
  </r>
  <r>
    <x v="20"/>
    <x v="1"/>
    <n v="5.4921171865376699E-2"/>
  </r>
  <r>
    <x v="20"/>
    <x v="2"/>
    <n v="8.3639970770366903E-2"/>
  </r>
  <r>
    <x v="20"/>
    <x v="3"/>
    <n v="0.11840196372588342"/>
  </r>
  <r>
    <x v="20"/>
    <x v="4"/>
    <n v="8.0192110726905005E-2"/>
  </r>
  <r>
    <x v="20"/>
    <x v="5"/>
    <n v="4.9877820125887734E-2"/>
  </r>
  <r>
    <x v="20"/>
    <x v="6"/>
    <n v="7.1954666868714337E-2"/>
  </r>
  <r>
    <x v="20"/>
    <x v="7"/>
    <n v="7.8510131031209157E-2"/>
  </r>
  <r>
    <x v="20"/>
    <x v="8"/>
    <n v="3.2895208314913618E-2"/>
  </r>
  <r>
    <x v="20"/>
    <x v="9"/>
    <n v="0.13732532890336982"/>
  </r>
  <r>
    <x v="20"/>
    <x v="10"/>
    <n v="7.2930096886413914E-2"/>
  </r>
  <r>
    <x v="21"/>
    <x v="0"/>
    <n v="4.6842697927220144E-2"/>
  </r>
  <r>
    <x v="21"/>
    <x v="1"/>
    <n v="7.3632362255628886E-2"/>
  </r>
  <r>
    <x v="21"/>
    <x v="2"/>
    <n v="7.5037556907088118E-2"/>
  </r>
  <r>
    <x v="21"/>
    <x v="3"/>
    <n v="6.764217913213387E-2"/>
  </r>
  <r>
    <x v="21"/>
    <x v="4"/>
    <n v="8.9593241461059792E-2"/>
  </r>
  <r>
    <x v="21"/>
    <x v="5"/>
    <n v="6.0338147787865642E-2"/>
  </r>
  <r>
    <x v="21"/>
    <x v="6"/>
    <n v="8.3516065911580131E-2"/>
  </r>
  <r>
    <x v="21"/>
    <x v="7"/>
    <n v="8.8462161204222942E-2"/>
  </r>
  <r>
    <x v="21"/>
    <x v="8"/>
    <n v="3.1999106623057924E-2"/>
  </r>
  <r>
    <x v="21"/>
    <x v="9"/>
    <n v="0.13892837706639602"/>
  </r>
  <r>
    <x v="21"/>
    <x v="10"/>
    <n v="0.112436165804755"/>
  </r>
  <r>
    <x v="22"/>
    <x v="0"/>
    <n v="4.6697450108468104E-2"/>
  </r>
  <r>
    <x v="22"/>
    <x v="1"/>
    <n v="6.8477884741393408E-2"/>
  </r>
  <r>
    <x v="22"/>
    <x v="2"/>
    <n v="7.6731349394083243E-2"/>
  </r>
  <r>
    <x v="22"/>
    <x v="3"/>
    <n v="0.10991805783903152"/>
  </r>
  <r>
    <x v="22"/>
    <x v="4"/>
    <n v="8.2578933373359892E-2"/>
  </r>
  <r>
    <x v="22"/>
    <x v="5"/>
    <n v="6.2427293160285086E-2"/>
  </r>
  <r>
    <x v="22"/>
    <x v="6"/>
    <n v="0.1017569622079285"/>
  </r>
  <r>
    <x v="22"/>
    <x v="7"/>
    <n v="8.1970174656760694E-2"/>
  </r>
  <r>
    <x v="22"/>
    <x v="8"/>
    <n v="3.5525258325013714E-2"/>
  </r>
  <r>
    <x v="22"/>
    <x v="9"/>
    <n v="0.14782132149456201"/>
  </r>
  <r>
    <x v="22"/>
    <x v="10"/>
    <n v="0.10307597305289748"/>
  </r>
  <r>
    <x v="23"/>
    <x v="0"/>
    <n v="3.1958718083181972E-2"/>
  </r>
  <r>
    <x v="23"/>
    <x v="1"/>
    <n v="6.4175190210475616E-2"/>
  </r>
  <r>
    <x v="23"/>
    <x v="2"/>
    <n v="7.5505986399160452E-2"/>
  </r>
  <r>
    <x v="23"/>
    <x v="3"/>
    <n v="0.1222150542917739"/>
  </r>
  <r>
    <x v="23"/>
    <x v="4"/>
    <n v="8.0359315727497646E-2"/>
  </r>
  <r>
    <x v="23"/>
    <x v="5"/>
    <n v="5.1937285517667964E-2"/>
  </r>
  <r>
    <x v="23"/>
    <x v="6"/>
    <n v="9.8317955236057714E-2"/>
  </r>
  <r>
    <x v="23"/>
    <x v="7"/>
    <n v="9.7368137205512559E-2"/>
  </r>
  <r>
    <x v="23"/>
    <x v="8"/>
    <n v="3.7577582974489807E-2"/>
  </r>
  <r>
    <x v="23"/>
    <x v="9"/>
    <n v="0.1356941689840169"/>
  </r>
  <r>
    <x v="23"/>
    <x v="10"/>
    <n v="9.9450395146036083E-2"/>
  </r>
  <r>
    <x v="24"/>
    <x v="0"/>
    <n v="3.2315653026655282E-2"/>
  </r>
  <r>
    <x v="24"/>
    <x v="1"/>
    <n v="7.1466238620542549E-2"/>
  </r>
  <r>
    <x v="24"/>
    <x v="2"/>
    <n v="6.8562491319236529E-2"/>
  </r>
  <r>
    <x v="24"/>
    <x v="3"/>
    <n v="8.9599818342344845E-2"/>
  </r>
  <r>
    <x v="24"/>
    <x v="4"/>
    <n v="7.901481453131895E-2"/>
  </r>
  <r>
    <x v="24"/>
    <x v="5"/>
    <n v="5.2123268819773597E-2"/>
  </r>
  <r>
    <x v="24"/>
    <x v="6"/>
    <n v="0.10815340316688675"/>
  </r>
  <r>
    <x v="24"/>
    <x v="7"/>
    <n v="8.0655806671520114E-2"/>
  </r>
  <r>
    <x v="24"/>
    <x v="8"/>
    <n v="4.7186337919023921E-2"/>
  </r>
  <r>
    <x v="24"/>
    <x v="9"/>
    <n v="0.1350273743911255"/>
  </r>
  <r>
    <x v="24"/>
    <x v="10"/>
    <n v="9.4779133241175484E-2"/>
  </r>
  <r>
    <x v="25"/>
    <x v="0"/>
    <n v="4.0456970158640491E-2"/>
  </r>
  <r>
    <x v="25"/>
    <x v="1"/>
    <n v="7.2002305388694926E-2"/>
  </r>
  <r>
    <x v="25"/>
    <x v="2"/>
    <n v="6.4381928481371781E-2"/>
  </r>
  <r>
    <x v="25"/>
    <x v="3"/>
    <n v="9.7851959904869487E-2"/>
  </r>
  <r>
    <x v="25"/>
    <x v="4"/>
    <n v="7.6086759952600766E-2"/>
  </r>
  <r>
    <x v="25"/>
    <x v="5"/>
    <n v="5.8135471498224366E-2"/>
  </r>
  <r>
    <x v="25"/>
    <x v="6"/>
    <n v="0.11470725901857881"/>
  </r>
  <r>
    <x v="25"/>
    <x v="7"/>
    <n v="6.9952718556002561E-2"/>
  </r>
  <r>
    <x v="25"/>
    <x v="8"/>
    <n v="5.4954031478512279E-2"/>
  </r>
  <r>
    <x v="25"/>
    <x v="9"/>
    <n v="0.11523302430483714"/>
  </r>
  <r>
    <x v="25"/>
    <x v="10"/>
    <n v="9.7482137828571028E-2"/>
  </r>
  <r>
    <x v="26"/>
    <x v="0"/>
    <n v="4.3329260051182227E-2"/>
  </r>
  <r>
    <x v="26"/>
    <x v="1"/>
    <n v="7.0734690511137968E-2"/>
  </r>
  <r>
    <x v="26"/>
    <x v="2"/>
    <n v="6.0505951870600372E-2"/>
  </r>
  <r>
    <x v="26"/>
    <x v="3"/>
    <n v="7.6334985365460586E-2"/>
  </r>
  <r>
    <x v="26"/>
    <x v="4"/>
    <n v="7.398789478096568E-2"/>
  </r>
  <r>
    <x v="26"/>
    <x v="5"/>
    <n v="6.2274236345592801E-2"/>
  </r>
  <r>
    <x v="26"/>
    <x v="6"/>
    <n v="0.12494295047588265"/>
  </r>
  <r>
    <x v="26"/>
    <x v="7"/>
    <n v="7.348820709413019E-2"/>
  </r>
  <r>
    <x v="26"/>
    <x v="8"/>
    <n v="5.4441697697870786E-2"/>
  </r>
  <r>
    <x v="26"/>
    <x v="9"/>
    <n v="0.10121086653569088"/>
  </r>
  <r>
    <x v="26"/>
    <x v="10"/>
    <n v="9.3198516028544634E-2"/>
  </r>
  <r>
    <x v="27"/>
    <x v="0"/>
    <n v="4.6533744889475183E-2"/>
  </r>
  <r>
    <x v="27"/>
    <x v="1"/>
    <n v="7.3654134503212759E-2"/>
  </r>
  <r>
    <x v="27"/>
    <x v="2"/>
    <n v="2.3759944258249319E-2"/>
  </r>
  <r>
    <x v="27"/>
    <x v="3"/>
    <n v="0.10954119576907759"/>
  </r>
  <r>
    <x v="27"/>
    <x v="4"/>
    <n v="6.8288368391087442E-2"/>
  </r>
  <r>
    <x v="27"/>
    <x v="5"/>
    <n v="7.3519488312737746E-2"/>
  </r>
  <r>
    <x v="27"/>
    <x v="6"/>
    <n v="0.12746200834007099"/>
  </r>
  <r>
    <x v="27"/>
    <x v="7"/>
    <n v="7.6564345423346211E-2"/>
  </r>
  <r>
    <x v="27"/>
    <x v="8"/>
    <n v="6.0886084008775342E-2"/>
  </r>
  <r>
    <x v="27"/>
    <x v="9"/>
    <n v="0.11121036880753295"/>
  </r>
  <r>
    <x v="27"/>
    <x v="10"/>
    <n v="0.12217008708166312"/>
  </r>
  <r>
    <x v="28"/>
    <x v="0"/>
    <n v="5.5352129800161784E-2"/>
  </r>
  <r>
    <x v="28"/>
    <x v="1"/>
    <n v="7.1092684929773636E-2"/>
  </r>
  <r>
    <x v="28"/>
    <x v="2"/>
    <n v="7.6122534848452146E-3"/>
  </r>
  <r>
    <x v="28"/>
    <x v="3"/>
    <n v="0.10812446059703522"/>
  </r>
  <r>
    <x v="28"/>
    <x v="4"/>
    <n v="6.8378618202313377E-2"/>
  </r>
  <r>
    <x v="28"/>
    <x v="5"/>
    <n v="6.8125089564787369E-2"/>
  </r>
  <r>
    <x v="28"/>
    <x v="6"/>
    <n v="0.13926324005504781"/>
  </r>
  <r>
    <x v="28"/>
    <x v="7"/>
    <n v="7.073194234325364E-2"/>
  </r>
  <r>
    <x v="28"/>
    <x v="8"/>
    <n v="6.5343499563627894E-2"/>
  </r>
  <r>
    <x v="28"/>
    <x v="9"/>
    <n v="8.5533166670914915E-2"/>
  </r>
  <r>
    <x v="28"/>
    <x v="10"/>
    <n v="0.122661512667165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E16" firstHeaderRow="1" firstDataRow="2" firstDataCol="1"/>
  <pivotFields count="3">
    <pivotField axis="axisCol" subtotalTop="0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ubtotalTop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numFmtId="165" subtotalTop="0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Sum of OCP Margin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14" sqref="A14"/>
    </sheetView>
  </sheetViews>
  <sheetFormatPr defaultRowHeight="15" x14ac:dyDescent="0.25"/>
  <cols>
    <col min="2" max="2" width="14.28515625" customWidth="1"/>
    <col min="3" max="4" width="13.28515625" customWidth="1"/>
    <col min="5" max="5" width="12.85546875" customWidth="1"/>
    <col min="6" max="6" width="19.7109375" customWidth="1"/>
    <col min="7" max="7" width="15.42578125" customWidth="1"/>
    <col min="11" max="11" width="19.5703125" customWidth="1"/>
  </cols>
  <sheetData>
    <row r="1" spans="1:1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t="s">
        <v>8</v>
      </c>
      <c r="L1" s="1">
        <f>SUM(E2:E27)/SUM(E2:E26)-1</f>
        <v>9.8695518453704167E-2</v>
      </c>
    </row>
    <row r="2" spans="1:12" x14ac:dyDescent="0.25">
      <c r="A2">
        <v>1988</v>
      </c>
      <c r="B2" s="2">
        <v>6779900.3080000402</v>
      </c>
      <c r="C2" s="2">
        <v>592850.02500000095</v>
      </c>
      <c r="D2" s="2">
        <v>320873.64899999998</v>
      </c>
      <c r="E2" s="3">
        <f t="shared" ref="E2:E30" si="0">C2-D2</f>
        <v>271976.37600000098</v>
      </c>
      <c r="F2" s="1">
        <f t="shared" ref="F2:F46" si="1">E2/B2</f>
        <v>4.0115099580310724E-2</v>
      </c>
      <c r="G2" s="1"/>
      <c r="H2" s="1"/>
      <c r="I2" s="1"/>
    </row>
    <row r="3" spans="1:12" x14ac:dyDescent="0.25">
      <c r="A3">
        <v>1989</v>
      </c>
      <c r="B3" s="2">
        <v>7335388.5359999901</v>
      </c>
      <c r="C3" s="2">
        <v>602245.90999999701</v>
      </c>
      <c r="D3" s="2">
        <v>336983.80399999901</v>
      </c>
      <c r="E3" s="3">
        <f t="shared" si="0"/>
        <v>265262.10599999799</v>
      </c>
      <c r="F3" s="1">
        <f t="shared" si="1"/>
        <v>3.6161970793798771E-2</v>
      </c>
      <c r="G3" s="1">
        <f t="shared" ref="G3:G46" si="2">E3/E2-1</f>
        <v>-2.4686960311593231E-2</v>
      </c>
      <c r="H3" s="1"/>
      <c r="I3" s="1"/>
    </row>
    <row r="4" spans="1:12" x14ac:dyDescent="0.25">
      <c r="A4">
        <v>1990</v>
      </c>
      <c r="B4" s="2">
        <v>8079056.0490000099</v>
      </c>
      <c r="C4" s="2">
        <v>639540.04500000202</v>
      </c>
      <c r="D4" s="2">
        <v>374974.54199999903</v>
      </c>
      <c r="E4" s="3">
        <f t="shared" si="0"/>
        <v>264565.50300000299</v>
      </c>
      <c r="F4" s="1">
        <f t="shared" si="1"/>
        <v>3.2747081019786926E-2</v>
      </c>
      <c r="G4" s="1">
        <f t="shared" si="2"/>
        <v>-2.6260931517863018E-3</v>
      </c>
      <c r="H4" s="1"/>
      <c r="I4" s="1"/>
    </row>
    <row r="5" spans="1:12" x14ac:dyDescent="0.25">
      <c r="A5">
        <v>1991</v>
      </c>
      <c r="B5" s="2">
        <v>8180008.4830000298</v>
      </c>
      <c r="C5" s="2">
        <v>647803.44400000095</v>
      </c>
      <c r="D5" s="2">
        <v>400244.00800000102</v>
      </c>
      <c r="E5" s="3">
        <f t="shared" si="0"/>
        <v>247559.43599999993</v>
      </c>
      <c r="F5" s="1">
        <f t="shared" si="1"/>
        <v>3.0263958346068504E-2</v>
      </c>
      <c r="G5" s="1">
        <f t="shared" si="2"/>
        <v>-6.4279230690188927E-2</v>
      </c>
      <c r="H5" s="1"/>
      <c r="I5" s="1"/>
    </row>
    <row r="6" spans="1:12" x14ac:dyDescent="0.25">
      <c r="A6">
        <v>1992</v>
      </c>
      <c r="B6" s="2">
        <v>8438240.2370000109</v>
      </c>
      <c r="C6" s="2">
        <v>693881.06899999897</v>
      </c>
      <c r="D6" s="2">
        <v>433097.14499999903</v>
      </c>
      <c r="E6" s="3">
        <f t="shared" si="0"/>
        <v>260783.92399999994</v>
      </c>
      <c r="F6" s="1">
        <f t="shared" si="1"/>
        <v>3.0905012973737597E-2</v>
      </c>
      <c r="G6" s="1">
        <f t="shared" si="2"/>
        <v>5.3419446310259078E-2</v>
      </c>
      <c r="H6" s="1"/>
      <c r="I6" s="1"/>
    </row>
    <row r="7" spans="1:12" x14ac:dyDescent="0.25">
      <c r="A7">
        <v>1993</v>
      </c>
      <c r="B7" s="2">
        <v>9022714.2500000391</v>
      </c>
      <c r="C7" s="2">
        <v>778230.90099999798</v>
      </c>
      <c r="D7" s="2">
        <v>456212.565</v>
      </c>
      <c r="E7" s="3">
        <f t="shared" si="0"/>
        <v>322018.33599999797</v>
      </c>
      <c r="F7" s="1">
        <f t="shared" si="1"/>
        <v>3.5689741144134826E-2</v>
      </c>
      <c r="G7" s="1">
        <f t="shared" si="2"/>
        <v>0.23480899842583103</v>
      </c>
      <c r="H7" s="1">
        <f t="shared" ref="H7:H30" si="3">SUM(E3:E7)/SUM(E2:E6)-1</f>
        <v>3.819567332710716E-2</v>
      </c>
      <c r="I7" s="1"/>
    </row>
    <row r="8" spans="1:12" x14ac:dyDescent="0.25">
      <c r="A8">
        <v>1994</v>
      </c>
      <c r="B8" s="2">
        <v>10083540.264</v>
      </c>
      <c r="C8" s="2">
        <v>918505.174000005</v>
      </c>
      <c r="D8" s="2">
        <v>512650.04799999797</v>
      </c>
      <c r="E8" s="3">
        <f t="shared" si="0"/>
        <v>405855.12600000703</v>
      </c>
      <c r="F8" s="1">
        <f t="shared" si="1"/>
        <v>4.024926914299938E-2</v>
      </c>
      <c r="G8" s="1">
        <f t="shared" si="2"/>
        <v>0.26034787658802627</v>
      </c>
      <c r="H8" s="1">
        <f t="shared" si="3"/>
        <v>0.10336283301390137</v>
      </c>
      <c r="I8" s="1"/>
    </row>
    <row r="9" spans="1:12" x14ac:dyDescent="0.25">
      <c r="A9">
        <v>1995</v>
      </c>
      <c r="B9" s="2">
        <v>11299450.439999999</v>
      </c>
      <c r="C9" s="2">
        <v>1074305.8459999999</v>
      </c>
      <c r="D9" s="2">
        <v>575892.08600000001</v>
      </c>
      <c r="E9" s="3">
        <f t="shared" si="0"/>
        <v>498413.75999999989</v>
      </c>
      <c r="F9" s="1">
        <f t="shared" si="1"/>
        <v>4.4109557597210004E-2</v>
      </c>
      <c r="G9" s="1">
        <f t="shared" si="2"/>
        <v>0.22805830965404938</v>
      </c>
      <c r="H9" s="1">
        <f t="shared" si="3"/>
        <v>0.15581757134566154</v>
      </c>
      <c r="I9" s="1"/>
    </row>
    <row r="10" spans="1:12" x14ac:dyDescent="0.25">
      <c r="A10">
        <v>1996</v>
      </c>
      <c r="B10" s="2">
        <v>12276370.398</v>
      </c>
      <c r="C10" s="2">
        <v>1199169.831</v>
      </c>
      <c r="D10" s="2">
        <v>622271.26399999799</v>
      </c>
      <c r="E10" s="3">
        <f t="shared" si="0"/>
        <v>576898.56700000202</v>
      </c>
      <c r="F10" s="1">
        <f t="shared" si="1"/>
        <v>4.6992600279801532E-2</v>
      </c>
      <c r="G10" s="1">
        <f t="shared" si="2"/>
        <v>0.15746918182997627</v>
      </c>
      <c r="H10" s="1">
        <f t="shared" si="3"/>
        <v>0.18986125023823752</v>
      </c>
      <c r="I10" s="1"/>
    </row>
    <row r="11" spans="1:12" x14ac:dyDescent="0.25">
      <c r="A11">
        <v>1997</v>
      </c>
      <c r="B11" s="2">
        <v>13126718.823000001</v>
      </c>
      <c r="C11" s="2">
        <v>1258223.9539999999</v>
      </c>
      <c r="D11" s="2">
        <v>689383.40299999795</v>
      </c>
      <c r="E11" s="3">
        <f t="shared" si="0"/>
        <v>568840.55100000196</v>
      </c>
      <c r="F11" s="1">
        <f t="shared" si="1"/>
        <v>4.3334557452644383E-2</v>
      </c>
      <c r="G11" s="1">
        <f t="shared" si="2"/>
        <v>-1.3967821140384307E-2</v>
      </c>
      <c r="H11" s="1">
        <f t="shared" si="3"/>
        <v>0.14925443191326559</v>
      </c>
      <c r="I11" s="1"/>
    </row>
    <row r="12" spans="1:12" x14ac:dyDescent="0.25">
      <c r="A12">
        <v>1998</v>
      </c>
      <c r="B12" s="2">
        <v>14561583.0239999</v>
      </c>
      <c r="C12" s="2">
        <v>1362873.0349999999</v>
      </c>
      <c r="D12" s="2">
        <v>764730.84799999499</v>
      </c>
      <c r="E12" s="3">
        <f t="shared" si="0"/>
        <v>598142.18700000492</v>
      </c>
      <c r="F12" s="1">
        <f t="shared" si="1"/>
        <v>4.1076728128677187E-2</v>
      </c>
      <c r="G12" s="1">
        <f t="shared" si="2"/>
        <v>5.1511158880096941E-2</v>
      </c>
      <c r="H12" s="1">
        <f t="shared" si="3"/>
        <v>0.11640842529598827</v>
      </c>
      <c r="I12" s="1">
        <f t="shared" ref="I12:I30" si="4">SUM(E3:E12)/SUM(E2:E11)-1</f>
        <v>8.8579692025039014E-2</v>
      </c>
    </row>
    <row r="13" spans="1:12" x14ac:dyDescent="0.25">
      <c r="A13">
        <v>1999</v>
      </c>
      <c r="B13" s="2">
        <v>16166324.357999999</v>
      </c>
      <c r="C13" s="2">
        <v>1563722.77399999</v>
      </c>
      <c r="D13" s="2">
        <v>853541.84200000099</v>
      </c>
      <c r="E13" s="3">
        <f t="shared" si="0"/>
        <v>710180.93199998897</v>
      </c>
      <c r="F13" s="1">
        <f t="shared" si="1"/>
        <v>4.3929647597881573E-2</v>
      </c>
      <c r="G13" s="1">
        <f t="shared" si="2"/>
        <v>0.18731122371073128</v>
      </c>
      <c r="H13" s="1">
        <f t="shared" si="3"/>
        <v>0.11492014578110465</v>
      </c>
      <c r="I13" s="1">
        <f t="shared" si="4"/>
        <v>0.11099828905310627</v>
      </c>
    </row>
    <row r="14" spans="1:12" x14ac:dyDescent="0.25">
      <c r="A14">
        <v>2000</v>
      </c>
      <c r="B14" s="2">
        <v>18542420.686999999</v>
      </c>
      <c r="C14" s="2">
        <v>1614166.95600001</v>
      </c>
      <c r="D14" s="2">
        <v>991135.87600000505</v>
      </c>
      <c r="E14" s="3">
        <f t="shared" si="0"/>
        <v>623031.08000000496</v>
      </c>
      <c r="F14" s="1">
        <f t="shared" si="1"/>
        <v>3.3600309825610256E-2</v>
      </c>
      <c r="G14" s="1">
        <f t="shared" si="2"/>
        <v>-0.122714998492786</v>
      </c>
      <c r="H14" s="1">
        <f t="shared" si="3"/>
        <v>4.2207733484244558E-2</v>
      </c>
      <c r="I14" s="1">
        <f t="shared" si="4"/>
        <v>8.0495123139187275E-2</v>
      </c>
    </row>
    <row r="15" spans="1:12" x14ac:dyDescent="0.25">
      <c r="A15">
        <v>2001</v>
      </c>
      <c r="B15" s="2">
        <v>18902781.816</v>
      </c>
      <c r="C15" s="2">
        <v>1751387.9140000001</v>
      </c>
      <c r="D15" s="2">
        <v>1105258.175</v>
      </c>
      <c r="E15" s="3">
        <f t="shared" si="0"/>
        <v>646129.73900000006</v>
      </c>
      <c r="F15" s="1">
        <f t="shared" si="1"/>
        <v>3.4181727604404362E-2</v>
      </c>
      <c r="G15" s="1">
        <f t="shared" si="2"/>
        <v>3.7074649630633116E-2</v>
      </c>
      <c r="H15" s="1">
        <f t="shared" si="3"/>
        <v>2.2498886081067981E-2</v>
      </c>
      <c r="I15" s="1">
        <f t="shared" si="4"/>
        <v>8.2833161537558819E-2</v>
      </c>
    </row>
    <row r="16" spans="1:12" x14ac:dyDescent="0.25">
      <c r="A16">
        <v>2002</v>
      </c>
      <c r="B16" s="2">
        <v>18813208.427000001</v>
      </c>
      <c r="C16" s="2">
        <v>2055363.12</v>
      </c>
      <c r="D16" s="2">
        <v>1077730.5789999999</v>
      </c>
      <c r="E16" s="3">
        <f t="shared" si="0"/>
        <v>977632.5410000002</v>
      </c>
      <c r="F16" s="1">
        <f t="shared" si="1"/>
        <v>5.1965221391846124E-2</v>
      </c>
      <c r="G16" s="1">
        <f t="shared" si="2"/>
        <v>0.5130591922808867</v>
      </c>
      <c r="H16" s="1">
        <f t="shared" si="3"/>
        <v>0.12992683730784704</v>
      </c>
      <c r="I16" s="1">
        <f t="shared" si="4"/>
        <v>0.1375831362315072</v>
      </c>
    </row>
    <row r="17" spans="1:9" x14ac:dyDescent="0.25">
      <c r="A17">
        <v>2003</v>
      </c>
      <c r="B17" s="2">
        <v>20286106.098000001</v>
      </c>
      <c r="C17" s="2">
        <v>2310669.67</v>
      </c>
      <c r="D17" s="2">
        <v>1068068.304</v>
      </c>
      <c r="E17" s="3">
        <f t="shared" si="0"/>
        <v>1242601.3659999999</v>
      </c>
      <c r="F17" s="1">
        <f t="shared" si="1"/>
        <v>6.1253813817059126E-2</v>
      </c>
      <c r="G17" s="1">
        <f t="shared" si="2"/>
        <v>0.27103110206312131</v>
      </c>
      <c r="H17" s="1">
        <f t="shared" si="3"/>
        <v>0.18127652998342025</v>
      </c>
      <c r="I17" s="1">
        <f t="shared" si="4"/>
        <v>0.1553164919611838</v>
      </c>
    </row>
    <row r="18" spans="1:9" x14ac:dyDescent="0.25">
      <c r="A18">
        <v>2004</v>
      </c>
      <c r="B18" s="2">
        <v>22502041.842999902</v>
      </c>
      <c r="C18" s="2">
        <v>2402206.3629999901</v>
      </c>
      <c r="D18" s="2">
        <v>1129404.1000000001</v>
      </c>
      <c r="E18" s="3">
        <f t="shared" si="0"/>
        <v>1272802.26299999</v>
      </c>
      <c r="F18" s="1">
        <f t="shared" si="1"/>
        <v>5.6563856377146615E-2</v>
      </c>
      <c r="G18" s="1">
        <f t="shared" si="2"/>
        <v>2.4304574118736433E-2</v>
      </c>
      <c r="H18" s="1">
        <f t="shared" si="3"/>
        <v>0.13397099536193213</v>
      </c>
      <c r="I18" s="1">
        <f t="shared" si="4"/>
        <v>0.12660365734802093</v>
      </c>
    </row>
    <row r="19" spans="1:9" x14ac:dyDescent="0.25">
      <c r="A19">
        <v>2005</v>
      </c>
      <c r="B19" s="2">
        <v>23476266.430999901</v>
      </c>
      <c r="C19" s="2">
        <v>2294428.7149999901</v>
      </c>
      <c r="D19" s="2">
        <v>1051850.193</v>
      </c>
      <c r="E19" s="3">
        <f t="shared" si="0"/>
        <v>1242578.5219999901</v>
      </c>
      <c r="F19" s="1">
        <f t="shared" si="1"/>
        <v>5.2929136992549725E-2</v>
      </c>
      <c r="G19" s="1">
        <f t="shared" si="2"/>
        <v>-2.3745825945314269E-2</v>
      </c>
      <c r="H19" s="1">
        <f t="shared" si="3"/>
        <v>0.13009697906891571</v>
      </c>
      <c r="I19" s="1">
        <f t="shared" si="4"/>
        <v>9.6460959959086212E-2</v>
      </c>
    </row>
    <row r="20" spans="1:9" x14ac:dyDescent="0.25">
      <c r="A20">
        <v>2006</v>
      </c>
      <c r="B20" s="2">
        <v>26265199.115000099</v>
      </c>
      <c r="C20" s="2">
        <v>2408588.9619999998</v>
      </c>
      <c r="D20" s="2">
        <v>1112428.8330000001</v>
      </c>
      <c r="E20" s="3">
        <f t="shared" si="0"/>
        <v>1296160.1289999997</v>
      </c>
      <c r="F20" s="1">
        <f t="shared" si="1"/>
        <v>4.9348954992683096E-2</v>
      </c>
      <c r="G20" s="1">
        <f t="shared" si="2"/>
        <v>4.3121304651047243E-2</v>
      </c>
      <c r="H20" s="1">
        <f t="shared" si="3"/>
        <v>0.12078432900969571</v>
      </c>
      <c r="I20" s="1">
        <f t="shared" si="4"/>
        <v>8.5030778864396694E-2</v>
      </c>
    </row>
    <row r="21" spans="1:9" x14ac:dyDescent="0.25">
      <c r="A21">
        <v>2007</v>
      </c>
      <c r="B21" s="2">
        <v>28788071.546999998</v>
      </c>
      <c r="C21" s="2">
        <v>2867545.3730000001</v>
      </c>
      <c r="D21" s="2">
        <v>1248427.4720000001</v>
      </c>
      <c r="E21" s="3">
        <f t="shared" si="0"/>
        <v>1619117.9010000001</v>
      </c>
      <c r="F21" s="1">
        <f t="shared" si="1"/>
        <v>5.6242666284769885E-2</v>
      </c>
      <c r="G21" s="1">
        <f t="shared" si="2"/>
        <v>0.24916502581294919</v>
      </c>
      <c r="H21" s="1">
        <f t="shared" si="3"/>
        <v>0.10635101260190116</v>
      </c>
      <c r="I21" s="1">
        <f t="shared" si="4"/>
        <v>0.11443299037477939</v>
      </c>
    </row>
    <row r="22" spans="1:9" x14ac:dyDescent="0.25">
      <c r="A22">
        <v>2008</v>
      </c>
      <c r="B22" s="2">
        <v>27982039.677999999</v>
      </c>
      <c r="C22" s="2">
        <v>3538023.5249999999</v>
      </c>
      <c r="D22" s="2">
        <v>1373484.362</v>
      </c>
      <c r="E22" s="3">
        <f t="shared" si="0"/>
        <v>2164539.1629999997</v>
      </c>
      <c r="F22" s="1">
        <f t="shared" si="1"/>
        <v>7.7354588439877053E-2</v>
      </c>
      <c r="G22" s="1">
        <f t="shared" si="2"/>
        <v>0.33686321525019047</v>
      </c>
      <c r="H22" s="1">
        <f t="shared" si="3"/>
        <v>0.13815403146200267</v>
      </c>
      <c r="I22" s="1">
        <f t="shared" si="4"/>
        <v>0.15314228523922968</v>
      </c>
    </row>
    <row r="23" spans="1:9" x14ac:dyDescent="0.25">
      <c r="A23">
        <v>2009</v>
      </c>
      <c r="B23" s="2">
        <v>26434502.6679998</v>
      </c>
      <c r="C23" s="2">
        <v>3387425.9049999998</v>
      </c>
      <c r="D23" s="2">
        <v>1351305.551</v>
      </c>
      <c r="E23" s="3">
        <f t="shared" si="0"/>
        <v>2036120.3539999998</v>
      </c>
      <c r="F23" s="1">
        <f t="shared" si="1"/>
        <v>7.7025105392461893E-2</v>
      </c>
      <c r="G23" s="1">
        <f t="shared" si="2"/>
        <v>-5.9328475638211309E-2</v>
      </c>
      <c r="H23" s="1">
        <f t="shared" si="3"/>
        <v>0.10050009140130567</v>
      </c>
      <c r="I23" s="1">
        <f t="shared" si="4"/>
        <v>0.11241753872689708</v>
      </c>
    </row>
    <row r="24" spans="1:9" x14ac:dyDescent="0.25">
      <c r="A24">
        <v>2010</v>
      </c>
      <c r="B24" s="2">
        <v>28967967.752999999</v>
      </c>
      <c r="C24" s="2">
        <v>3905387.8999999901</v>
      </c>
      <c r="D24" s="2">
        <v>1368316.148</v>
      </c>
      <c r="E24" s="3">
        <f t="shared" si="0"/>
        <v>2537071.7519999901</v>
      </c>
      <c r="F24" s="1">
        <f t="shared" si="1"/>
        <v>8.7581972392151819E-2</v>
      </c>
      <c r="G24" s="1">
        <f t="shared" si="2"/>
        <v>0.24603231189937325</v>
      </c>
      <c r="H24" s="1">
        <f t="shared" si="3"/>
        <v>0.154871178007423</v>
      </c>
      <c r="I24" s="1">
        <f t="shared" si="4"/>
        <v>0.14587931795619546</v>
      </c>
    </row>
    <row r="25" spans="1:9" x14ac:dyDescent="0.25">
      <c r="A25">
        <v>2011</v>
      </c>
      <c r="B25" s="2">
        <v>31217019.6190001</v>
      </c>
      <c r="C25" s="2">
        <v>4120899.827</v>
      </c>
      <c r="D25" s="2">
        <v>1418015.3130000001</v>
      </c>
      <c r="E25" s="3">
        <f t="shared" si="0"/>
        <v>2702884.514</v>
      </c>
      <c r="F25" s="1">
        <f t="shared" si="1"/>
        <v>8.6583682458747646E-2</v>
      </c>
      <c r="G25" s="1">
        <f t="shared" si="2"/>
        <v>6.5355960811632086E-2</v>
      </c>
      <c r="H25" s="1">
        <f t="shared" si="3"/>
        <v>0.14572910285559626</v>
      </c>
      <c r="I25" s="1">
        <f t="shared" si="4"/>
        <v>0.13680003091078241</v>
      </c>
    </row>
    <row r="26" spans="1:9" x14ac:dyDescent="0.25">
      <c r="A26">
        <v>2012</v>
      </c>
      <c r="B26" s="2">
        <v>32082294.0270002</v>
      </c>
      <c r="C26" s="2">
        <v>3967042.33400001</v>
      </c>
      <c r="D26" s="2">
        <v>1497946.155</v>
      </c>
      <c r="E26" s="3">
        <f t="shared" si="0"/>
        <v>2469096.1790000098</v>
      </c>
      <c r="F26" s="1">
        <f t="shared" si="1"/>
        <v>7.6961335025545197E-2</v>
      </c>
      <c r="G26" s="1">
        <f t="shared" si="2"/>
        <v>-8.6495865357564483E-2</v>
      </c>
      <c r="H26" s="1">
        <f t="shared" si="3"/>
        <v>7.6853412775179653E-2</v>
      </c>
      <c r="I26" s="1">
        <f t="shared" si="4"/>
        <v>8.7263428945648425E-2</v>
      </c>
    </row>
    <row r="27" spans="1:9" x14ac:dyDescent="0.25">
      <c r="A27">
        <v>2013</v>
      </c>
      <c r="B27" s="2">
        <v>32504871.364</v>
      </c>
      <c r="C27" s="2">
        <v>4124665.5750000002</v>
      </c>
      <c r="D27" s="2">
        <v>1576321.4</v>
      </c>
      <c r="E27" s="3">
        <f t="shared" si="0"/>
        <v>2548344.1750000003</v>
      </c>
      <c r="F27" s="1">
        <f t="shared" si="1"/>
        <v>7.83988389451791E-2</v>
      </c>
      <c r="G27" s="1">
        <f t="shared" si="2"/>
        <v>3.2095953439969405E-2</v>
      </c>
      <c r="H27" s="1">
        <f t="shared" si="3"/>
        <v>3.2226221190285509E-2</v>
      </c>
      <c r="I27" s="1">
        <f t="shared" si="4"/>
        <v>7.0265552730318204E-2</v>
      </c>
    </row>
    <row r="28" spans="1:9" x14ac:dyDescent="0.25">
      <c r="A28">
        <v>2014</v>
      </c>
      <c r="B28" s="2">
        <v>32092832.0429998</v>
      </c>
      <c r="C28" s="2">
        <v>3951020.9660000098</v>
      </c>
      <c r="D28" s="2">
        <v>1614538.1470000099</v>
      </c>
      <c r="E28" s="3">
        <f t="shared" si="0"/>
        <v>2336482.8190000001</v>
      </c>
      <c r="F28" s="1">
        <f t="shared" si="1"/>
        <v>7.2803883928643245E-2</v>
      </c>
      <c r="G28" s="1">
        <f t="shared" si="2"/>
        <v>-8.3136869061260166E-2</v>
      </c>
      <c r="H28" s="1">
        <f t="shared" si="3"/>
        <v>2.4432590416171962E-2</v>
      </c>
      <c r="I28" s="1">
        <f t="shared" si="4"/>
        <v>5.3481612993455441E-2</v>
      </c>
    </row>
    <row r="29" spans="1:9" x14ac:dyDescent="0.25">
      <c r="A29">
        <v>2015</v>
      </c>
      <c r="B29" s="2">
        <v>29533971.2830001</v>
      </c>
      <c r="C29" s="2">
        <v>4051821.2340000002</v>
      </c>
      <c r="D29" s="2">
        <v>1665913.21899999</v>
      </c>
      <c r="E29" s="3">
        <f t="shared" si="0"/>
        <v>2385908.0150000099</v>
      </c>
      <c r="F29" s="1">
        <f t="shared" si="1"/>
        <v>8.0785208062193456E-2</v>
      </c>
      <c r="G29" s="1">
        <f t="shared" si="2"/>
        <v>2.1153674060040206E-2</v>
      </c>
      <c r="H29" s="1">
        <f t="shared" si="3"/>
        <v>-1.2002952524054145E-2</v>
      </c>
      <c r="I29" s="1">
        <f t="shared" si="4"/>
        <v>5.4567960621183964E-2</v>
      </c>
    </row>
    <row r="30" spans="1:9" x14ac:dyDescent="0.25">
      <c r="A30">
        <v>2016</v>
      </c>
      <c r="B30" s="2">
        <v>23894838.925999999</v>
      </c>
      <c r="C30" s="2">
        <v>3185604.2670000098</v>
      </c>
      <c r="D30" s="2">
        <v>1218295.0719999999</v>
      </c>
      <c r="E30" s="3">
        <f t="shared" si="0"/>
        <v>1967309.1950000098</v>
      </c>
      <c r="F30" s="1">
        <f t="shared" si="1"/>
        <v>8.2331971397362244E-2</v>
      </c>
      <c r="G30" s="1">
        <f t="shared" si="2"/>
        <v>-0.1754463363081491</v>
      </c>
      <c r="H30" s="1">
        <f t="shared" si="3"/>
        <v>-5.9116943327874649E-2</v>
      </c>
      <c r="I30" s="1">
        <f t="shared" si="4"/>
        <v>3.0374611648616989E-2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>
      <selection activeCell="A30" sqref="A30"/>
    </sheetView>
  </sheetViews>
  <sheetFormatPr defaultRowHeight="15" x14ac:dyDescent="0.25"/>
  <cols>
    <col min="2" max="2" width="21.140625" customWidth="1"/>
  </cols>
  <sheetData>
    <row r="1" spans="1:2" x14ac:dyDescent="0.25">
      <c r="A1" t="s">
        <v>9</v>
      </c>
      <c r="B1" t="s">
        <v>10</v>
      </c>
    </row>
    <row r="2" spans="1:2" x14ac:dyDescent="0.25">
      <c r="A2">
        <v>1950</v>
      </c>
      <c r="B2">
        <v>665</v>
      </c>
    </row>
    <row r="3" spans="1:2" x14ac:dyDescent="0.25">
      <c r="A3">
        <v>1951</v>
      </c>
      <c r="B3">
        <v>808</v>
      </c>
    </row>
    <row r="4" spans="1:2" x14ac:dyDescent="0.25">
      <c r="A4">
        <v>1952</v>
      </c>
      <c r="B4">
        <v>814</v>
      </c>
    </row>
    <row r="5" spans="1:2" x14ac:dyDescent="0.25">
      <c r="A5">
        <v>1953</v>
      </c>
      <c r="B5">
        <v>824</v>
      </c>
    </row>
    <row r="6" spans="1:2" x14ac:dyDescent="0.25">
      <c r="A6">
        <v>1954</v>
      </c>
      <c r="B6">
        <v>840</v>
      </c>
    </row>
    <row r="7" spans="1:2" x14ac:dyDescent="0.25">
      <c r="A7">
        <v>1955</v>
      </c>
      <c r="B7">
        <v>857</v>
      </c>
    </row>
    <row r="8" spans="1:2" x14ac:dyDescent="0.25">
      <c r="A8">
        <v>1956</v>
      </c>
      <c r="B8">
        <v>877</v>
      </c>
    </row>
    <row r="9" spans="1:2" x14ac:dyDescent="0.25">
      <c r="A9">
        <v>1957</v>
      </c>
      <c r="B9">
        <v>915</v>
      </c>
    </row>
    <row r="10" spans="1:2" x14ac:dyDescent="0.25">
      <c r="A10">
        <v>1958</v>
      </c>
      <c r="B10">
        <v>1071</v>
      </c>
    </row>
    <row r="11" spans="1:2" x14ac:dyDescent="0.25">
      <c r="A11">
        <v>1959</v>
      </c>
      <c r="B11">
        <v>1126</v>
      </c>
    </row>
    <row r="12" spans="1:2" x14ac:dyDescent="0.25">
      <c r="A12">
        <v>1960</v>
      </c>
      <c r="B12">
        <v>1925</v>
      </c>
    </row>
    <row r="13" spans="1:2" x14ac:dyDescent="0.25">
      <c r="A13">
        <v>1961</v>
      </c>
      <c r="B13">
        <v>2072</v>
      </c>
    </row>
    <row r="14" spans="1:2" x14ac:dyDescent="0.25">
      <c r="A14">
        <v>1962</v>
      </c>
      <c r="B14">
        <v>2317</v>
      </c>
    </row>
    <row r="15" spans="1:2" x14ac:dyDescent="0.25">
      <c r="A15">
        <v>1963</v>
      </c>
      <c r="B15">
        <v>2613</v>
      </c>
    </row>
    <row r="16" spans="1:2" x14ac:dyDescent="0.25">
      <c r="A16">
        <v>1964</v>
      </c>
      <c r="B16">
        <v>2812</v>
      </c>
    </row>
    <row r="17" spans="1:2" x14ac:dyDescent="0.25">
      <c r="A17">
        <v>1965</v>
      </c>
      <c r="B17">
        <v>3000</v>
      </c>
    </row>
    <row r="18" spans="1:2" x14ac:dyDescent="0.25">
      <c r="A18">
        <v>1966</v>
      </c>
      <c r="B18">
        <v>3193</v>
      </c>
    </row>
    <row r="19" spans="1:2" x14ac:dyDescent="0.25">
      <c r="A19">
        <v>1967</v>
      </c>
      <c r="B19">
        <v>3401</v>
      </c>
    </row>
    <row r="20" spans="1:2" x14ac:dyDescent="0.25">
      <c r="A20">
        <v>1968</v>
      </c>
      <c r="B20">
        <v>3641</v>
      </c>
    </row>
    <row r="21" spans="1:2" x14ac:dyDescent="0.25">
      <c r="A21">
        <v>1969</v>
      </c>
      <c r="B21">
        <v>3781</v>
      </c>
    </row>
    <row r="22" spans="1:2" x14ac:dyDescent="0.25">
      <c r="A22">
        <v>1970</v>
      </c>
      <c r="B22">
        <v>3855</v>
      </c>
    </row>
    <row r="23" spans="1:2" x14ac:dyDescent="0.25">
      <c r="A23">
        <v>1971</v>
      </c>
      <c r="B23">
        <v>4088</v>
      </c>
    </row>
    <row r="24" spans="1:2" x14ac:dyDescent="0.25">
      <c r="A24">
        <v>1972</v>
      </c>
      <c r="B24">
        <v>4216</v>
      </c>
    </row>
    <row r="25" spans="1:2" x14ac:dyDescent="0.25">
      <c r="A25">
        <v>1973</v>
      </c>
      <c r="B25">
        <v>4865</v>
      </c>
    </row>
    <row r="26" spans="1:2" x14ac:dyDescent="0.25">
      <c r="A26">
        <v>1974</v>
      </c>
      <c r="B26">
        <v>6386</v>
      </c>
    </row>
    <row r="27" spans="1:2" x14ac:dyDescent="0.25">
      <c r="A27">
        <v>1975</v>
      </c>
      <c r="B27">
        <v>6536</v>
      </c>
    </row>
    <row r="28" spans="1:2" x14ac:dyDescent="0.25">
      <c r="A28">
        <v>1976</v>
      </c>
      <c r="B28">
        <v>6549</v>
      </c>
    </row>
    <row r="29" spans="1:2" x14ac:dyDescent="0.25">
      <c r="A29">
        <v>1977</v>
      </c>
      <c r="B29">
        <v>6604</v>
      </c>
    </row>
    <row r="30" spans="1:2" x14ac:dyDescent="0.25">
      <c r="A30">
        <v>1978</v>
      </c>
      <c r="B30">
        <v>6630</v>
      </c>
    </row>
    <row r="31" spans="1:2" x14ac:dyDescent="0.25">
      <c r="A31">
        <v>1979</v>
      </c>
      <c r="B31">
        <v>6785</v>
      </c>
    </row>
    <row r="32" spans="1:2" x14ac:dyDescent="0.25">
      <c r="A32">
        <v>1980</v>
      </c>
      <c r="B32">
        <v>6796</v>
      </c>
    </row>
    <row r="33" spans="1:2" x14ac:dyDescent="0.25">
      <c r="A33">
        <v>1981</v>
      </c>
      <c r="B33">
        <v>6988</v>
      </c>
    </row>
    <row r="34" spans="1:2" x14ac:dyDescent="0.25">
      <c r="A34">
        <v>1982</v>
      </c>
      <c r="B34">
        <v>7588</v>
      </c>
    </row>
    <row r="35" spans="1:2" x14ac:dyDescent="0.25">
      <c r="A35">
        <v>1983</v>
      </c>
      <c r="B35">
        <v>7882</v>
      </c>
    </row>
    <row r="36" spans="1:2" x14ac:dyDescent="0.25">
      <c r="A36">
        <v>1984</v>
      </c>
      <c r="B36">
        <v>8152</v>
      </c>
    </row>
    <row r="37" spans="1:2" x14ac:dyDescent="0.25">
      <c r="A37">
        <v>1985</v>
      </c>
      <c r="B37">
        <v>8520</v>
      </c>
    </row>
    <row r="38" spans="1:2" x14ac:dyDescent="0.25">
      <c r="A38">
        <v>1986</v>
      </c>
      <c r="B38">
        <v>8994</v>
      </c>
    </row>
    <row r="39" spans="1:2" x14ac:dyDescent="0.25">
      <c r="A39">
        <v>1987</v>
      </c>
      <c r="B39">
        <v>9243</v>
      </c>
    </row>
    <row r="40" spans="1:2" x14ac:dyDescent="0.25">
      <c r="A40">
        <v>1988</v>
      </c>
      <c r="B40">
        <v>9346</v>
      </c>
    </row>
    <row r="41" spans="1:2" x14ac:dyDescent="0.25">
      <c r="A41">
        <v>1989</v>
      </c>
      <c r="B41">
        <v>9376</v>
      </c>
    </row>
    <row r="42" spans="1:2" x14ac:dyDescent="0.25">
      <c r="A42">
        <v>1990</v>
      </c>
      <c r="B42">
        <v>9612</v>
      </c>
    </row>
    <row r="43" spans="1:2" x14ac:dyDescent="0.25">
      <c r="A43">
        <v>1991</v>
      </c>
      <c r="B43">
        <v>9991</v>
      </c>
    </row>
    <row r="44" spans="1:2" x14ac:dyDescent="0.25">
      <c r="A44">
        <v>1992</v>
      </c>
      <c r="B44">
        <v>10751</v>
      </c>
    </row>
    <row r="45" spans="1:2" x14ac:dyDescent="0.25">
      <c r="A45">
        <v>1993</v>
      </c>
      <c r="B45">
        <v>11632</v>
      </c>
    </row>
    <row r="46" spans="1:2" x14ac:dyDescent="0.25">
      <c r="A46">
        <v>1994</v>
      </c>
      <c r="B46">
        <v>11889</v>
      </c>
    </row>
    <row r="47" spans="1:2" x14ac:dyDescent="0.25">
      <c r="A47">
        <v>1995</v>
      </c>
      <c r="B47">
        <v>12422</v>
      </c>
    </row>
    <row r="48" spans="1:2" x14ac:dyDescent="0.25">
      <c r="A48">
        <v>1996</v>
      </c>
      <c r="B48">
        <v>12535</v>
      </c>
    </row>
    <row r="49" spans="1:2" x14ac:dyDescent="0.25">
      <c r="A49">
        <v>1997</v>
      </c>
      <c r="B49">
        <v>12287</v>
      </c>
    </row>
    <row r="50" spans="1:2" x14ac:dyDescent="0.25">
      <c r="A50">
        <v>1998</v>
      </c>
      <c r="B50">
        <v>12393</v>
      </c>
    </row>
    <row r="51" spans="1:2" x14ac:dyDescent="0.25">
      <c r="A51">
        <v>1999</v>
      </c>
      <c r="B51">
        <v>12519</v>
      </c>
    </row>
    <row r="52" spans="1:2" x14ac:dyDescent="0.25">
      <c r="A52">
        <v>2000</v>
      </c>
      <c r="B52">
        <v>12110</v>
      </c>
    </row>
    <row r="53" spans="1:2" x14ac:dyDescent="0.25">
      <c r="A53">
        <v>2001</v>
      </c>
      <c r="B53">
        <v>11644</v>
      </c>
    </row>
    <row r="54" spans="1:2" x14ac:dyDescent="0.25">
      <c r="A54">
        <v>2002</v>
      </c>
      <c r="B54">
        <v>11267</v>
      </c>
    </row>
    <row r="55" spans="1:2" x14ac:dyDescent="0.25">
      <c r="A55">
        <v>2003</v>
      </c>
      <c r="B55">
        <v>11067</v>
      </c>
    </row>
    <row r="56" spans="1:2" x14ac:dyDescent="0.25">
      <c r="A56">
        <v>2004</v>
      </c>
      <c r="B56">
        <v>10774</v>
      </c>
    </row>
    <row r="57" spans="1:2" x14ac:dyDescent="0.25">
      <c r="A57">
        <v>2005</v>
      </c>
      <c r="B57">
        <v>10600</v>
      </c>
    </row>
    <row r="58" spans="1:2" x14ac:dyDescent="0.25">
      <c r="A58">
        <v>2006</v>
      </c>
      <c r="B58">
        <v>10469</v>
      </c>
    </row>
    <row r="59" spans="1:2" x14ac:dyDescent="0.25">
      <c r="A59">
        <v>2007</v>
      </c>
      <c r="B59">
        <v>10540</v>
      </c>
    </row>
    <row r="60" spans="1:2" x14ac:dyDescent="0.25">
      <c r="A60">
        <v>2008</v>
      </c>
      <c r="B60">
        <v>10340</v>
      </c>
    </row>
    <row r="61" spans="1:2" x14ac:dyDescent="0.25">
      <c r="A61">
        <v>2009</v>
      </c>
      <c r="B61">
        <v>10271</v>
      </c>
    </row>
    <row r="62" spans="1:2" x14ac:dyDescent="0.25">
      <c r="A62">
        <v>2010</v>
      </c>
      <c r="B62">
        <v>10335</v>
      </c>
    </row>
    <row r="63" spans="1:2" x14ac:dyDescent="0.25">
      <c r="A63">
        <v>2011</v>
      </c>
      <c r="B63">
        <v>10603</v>
      </c>
    </row>
    <row r="64" spans="1:2" x14ac:dyDescent="0.25">
      <c r="A64">
        <v>2012</v>
      </c>
      <c r="B64">
        <v>10709</v>
      </c>
    </row>
    <row r="65" spans="1:2" x14ac:dyDescent="0.25">
      <c r="A65">
        <v>2013</v>
      </c>
      <c r="B65">
        <v>10655</v>
      </c>
    </row>
    <row r="66" spans="1:2" x14ac:dyDescent="0.25">
      <c r="A66">
        <v>2014</v>
      </c>
      <c r="B66">
        <v>10355</v>
      </c>
    </row>
    <row r="67" spans="1:2" x14ac:dyDescent="0.25">
      <c r="A67">
        <v>2015</v>
      </c>
      <c r="B67">
        <v>9918</v>
      </c>
    </row>
    <row r="68" spans="1:2" x14ac:dyDescent="0.25">
      <c r="A68">
        <v>2016</v>
      </c>
      <c r="B68">
        <v>8326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3"/>
  <sheetViews>
    <sheetView workbookViewId="0">
      <pane xSplit="1" topLeftCell="T1" activePane="topRight" state="frozen"/>
      <selection pane="topRight" activeCell="AI23" sqref="AI23"/>
    </sheetView>
  </sheetViews>
  <sheetFormatPr defaultRowHeight="15" x14ac:dyDescent="0.25"/>
  <cols>
    <col min="1" max="1" width="26.85546875" customWidth="1"/>
    <col min="2" max="2" width="16.28515625" customWidth="1"/>
    <col min="3" max="15" width="12" customWidth="1"/>
    <col min="16" max="16" width="12.7109375" customWidth="1"/>
    <col min="17" max="31" width="12" customWidth="1"/>
    <col min="35" max="35" width="26.85546875" customWidth="1"/>
    <col min="40" max="40" width="12.42578125" customWidth="1"/>
  </cols>
  <sheetData>
    <row r="3" spans="1:31" x14ac:dyDescent="0.25">
      <c r="A3" t="s">
        <v>11</v>
      </c>
      <c r="B3" t="s">
        <v>12</v>
      </c>
    </row>
    <row r="4" spans="1:31" x14ac:dyDescent="0.25">
      <c r="A4" t="s">
        <v>13</v>
      </c>
      <c r="B4">
        <v>1988</v>
      </c>
      <c r="C4">
        <v>1989</v>
      </c>
      <c r="D4">
        <v>1990</v>
      </c>
      <c r="E4">
        <v>1991</v>
      </c>
      <c r="F4">
        <v>1992</v>
      </c>
      <c r="G4">
        <v>1993</v>
      </c>
      <c r="H4">
        <v>1994</v>
      </c>
      <c r="I4">
        <v>1995</v>
      </c>
      <c r="J4">
        <v>1996</v>
      </c>
      <c r="K4">
        <v>1997</v>
      </c>
      <c r="L4">
        <v>1998</v>
      </c>
      <c r="M4">
        <v>1999</v>
      </c>
      <c r="N4">
        <v>2000</v>
      </c>
      <c r="O4">
        <v>2001</v>
      </c>
      <c r="P4">
        <v>2002</v>
      </c>
      <c r="Q4">
        <v>2003</v>
      </c>
      <c r="R4">
        <v>2004</v>
      </c>
      <c r="S4">
        <v>2005</v>
      </c>
      <c r="T4">
        <v>2006</v>
      </c>
      <c r="U4">
        <v>2007</v>
      </c>
      <c r="V4">
        <v>2008</v>
      </c>
      <c r="W4">
        <v>2009</v>
      </c>
      <c r="X4">
        <v>2010</v>
      </c>
      <c r="Y4">
        <v>2011</v>
      </c>
      <c r="Z4">
        <v>2012</v>
      </c>
      <c r="AA4">
        <v>2013</v>
      </c>
      <c r="AB4">
        <v>2014</v>
      </c>
      <c r="AC4">
        <v>2015</v>
      </c>
      <c r="AD4">
        <v>2016</v>
      </c>
      <c r="AE4" t="s">
        <v>14</v>
      </c>
    </row>
    <row r="5" spans="1:31" x14ac:dyDescent="0.25">
      <c r="A5" s="4" t="s">
        <v>15</v>
      </c>
      <c r="B5" s="5">
        <v>2.383561755420454E-2</v>
      </c>
      <c r="C5" s="5">
        <v>1.7838726819462799E-2</v>
      </c>
      <c r="D5" s="5">
        <v>8.808980802484101E-3</v>
      </c>
      <c r="E5" s="5">
        <v>1.4093984816182079E-2</v>
      </c>
      <c r="F5" s="5">
        <v>1.4910311791408821E-2</v>
      </c>
      <c r="G5" s="5">
        <v>1.9415921355139438E-2</v>
      </c>
      <c r="H5" s="5">
        <v>2.0161003050921566E-2</v>
      </c>
      <c r="I5" s="5">
        <v>2.0599556253248979E-2</v>
      </c>
      <c r="J5" s="5">
        <v>3.2846570312288548E-2</v>
      </c>
      <c r="K5" s="5">
        <v>2.7624371195695888E-2</v>
      </c>
      <c r="L5" s="5">
        <v>3.5366724629908329E-2</v>
      </c>
      <c r="M5" s="5">
        <v>3.0710865299553729E-2</v>
      </c>
      <c r="N5" s="5">
        <v>1.663279073498955E-2</v>
      </c>
      <c r="O5" s="5">
        <v>5.5510805952944811E-3</v>
      </c>
      <c r="P5" s="5">
        <v>2.6223975920633854E-2</v>
      </c>
      <c r="Q5" s="5">
        <v>3.0944675728231921E-2</v>
      </c>
      <c r="R5" s="5">
        <v>3.2278232396893994E-2</v>
      </c>
      <c r="S5" s="5">
        <v>2.4558049927151132E-2</v>
      </c>
      <c r="T5" s="5">
        <v>2.8185288309526015E-2</v>
      </c>
      <c r="U5" s="5">
        <v>3.9850690290945998E-2</v>
      </c>
      <c r="V5" s="5">
        <v>1.3083598016688307E-2</v>
      </c>
      <c r="W5" s="5">
        <v>4.6842697927220144E-2</v>
      </c>
      <c r="X5" s="5">
        <v>4.6697450108468104E-2</v>
      </c>
      <c r="Y5" s="5">
        <v>3.1958718083181972E-2</v>
      </c>
      <c r="Z5" s="5">
        <v>3.2315653026655282E-2</v>
      </c>
      <c r="AA5" s="5">
        <v>4.0456970158640491E-2</v>
      </c>
      <c r="AB5" s="5">
        <v>4.3329260051182227E-2</v>
      </c>
      <c r="AC5" s="5">
        <v>4.6533744889475183E-2</v>
      </c>
      <c r="AD5" s="5">
        <v>5.5352129800161784E-2</v>
      </c>
      <c r="AE5" s="5">
        <v>0.82700763984583914</v>
      </c>
    </row>
    <row r="6" spans="1:31" x14ac:dyDescent="0.25">
      <c r="A6" s="4" t="s">
        <v>16</v>
      </c>
      <c r="B6" s="5">
        <v>2.7984972921326207E-2</v>
      </c>
      <c r="C6" s="5">
        <v>2.5064937565926152E-2</v>
      </c>
      <c r="D6" s="5">
        <v>2.6471600568933228E-2</v>
      </c>
      <c r="E6" s="5">
        <v>2.9799524877250204E-2</v>
      </c>
      <c r="F6" s="5">
        <v>3.1912218900226323E-2</v>
      </c>
      <c r="G6" s="5">
        <v>3.342451888787655E-2</v>
      </c>
      <c r="H6" s="5">
        <v>3.6200070534780492E-2</v>
      </c>
      <c r="I6" s="5">
        <v>3.3257004864097439E-2</v>
      </c>
      <c r="J6" s="5">
        <v>3.8693064987269273E-2</v>
      </c>
      <c r="K6" s="5">
        <v>4.8991190489998726E-2</v>
      </c>
      <c r="L6" s="5">
        <v>3.8080019555574704E-2</v>
      </c>
      <c r="M6" s="5">
        <v>4.3261511863661617E-2</v>
      </c>
      <c r="N6" s="5">
        <v>4.0717066314683956E-2</v>
      </c>
      <c r="O6" s="5">
        <v>4.2875559153519323E-2</v>
      </c>
      <c r="P6" s="5">
        <v>5.2704834413624738E-2</v>
      </c>
      <c r="Q6" s="5">
        <v>5.4370949122327206E-2</v>
      </c>
      <c r="R6" s="5">
        <v>5.3019745690057532E-2</v>
      </c>
      <c r="S6" s="5">
        <v>5.7860700928714447E-2</v>
      </c>
      <c r="T6" s="5">
        <v>6.1344318158169847E-2</v>
      </c>
      <c r="U6" s="5">
        <v>5.8921138630010285E-2</v>
      </c>
      <c r="V6" s="5">
        <v>5.4921171865376699E-2</v>
      </c>
      <c r="W6" s="5">
        <v>7.3632362255628886E-2</v>
      </c>
      <c r="X6" s="5">
        <v>6.8477884741393408E-2</v>
      </c>
      <c r="Y6" s="5">
        <v>6.4175190210475616E-2</v>
      </c>
      <c r="Z6" s="5">
        <v>7.1466238620542549E-2</v>
      </c>
      <c r="AA6" s="5">
        <v>7.2002305388694926E-2</v>
      </c>
      <c r="AB6" s="5">
        <v>7.0734690511137968E-2</v>
      </c>
      <c r="AC6" s="5">
        <v>7.3654134503212759E-2</v>
      </c>
      <c r="AD6" s="5">
        <v>7.1092684929773636E-2</v>
      </c>
      <c r="AE6" s="5">
        <v>1.4551116114542646</v>
      </c>
    </row>
    <row r="7" spans="1:31" x14ac:dyDescent="0.25">
      <c r="A7" s="4" t="s">
        <v>17</v>
      </c>
      <c r="B7" s="5">
        <v>3.5877556624887633E-2</v>
      </c>
      <c r="C7" s="5">
        <v>3.2529434960750961E-2</v>
      </c>
      <c r="D7" s="5">
        <v>2.9161977130965851E-2</v>
      </c>
      <c r="E7" s="5">
        <v>2.7836501391098431E-2</v>
      </c>
      <c r="F7" s="5">
        <v>3.1606780028702375E-2</v>
      </c>
      <c r="G7" s="5">
        <v>4.6424785435597214E-2</v>
      </c>
      <c r="H7" s="5">
        <v>3.8454020612092632E-2</v>
      </c>
      <c r="I7" s="5">
        <v>4.9331550968545773E-2</v>
      </c>
      <c r="J7" s="5">
        <v>6.0975425855696513E-2</v>
      </c>
      <c r="K7" s="5">
        <v>6.8339086397436077E-2</v>
      </c>
      <c r="L7" s="5">
        <v>4.3246803664398738E-2</v>
      </c>
      <c r="M7" s="5">
        <v>4.8085586210084616E-2</v>
      </c>
      <c r="N7" s="5">
        <v>6.9922226381409811E-2</v>
      </c>
      <c r="O7" s="5">
        <v>7.4817022794623322E-2</v>
      </c>
      <c r="P7" s="5">
        <v>5.7729851493486375E-2</v>
      </c>
      <c r="Q7" s="5">
        <v>7.0164779035874245E-2</v>
      </c>
      <c r="R7" s="5">
        <v>7.4672524540942448E-2</v>
      </c>
      <c r="S7" s="5">
        <v>9.5315135052993563E-2</v>
      </c>
      <c r="T7" s="5">
        <v>0.10064008892230487</v>
      </c>
      <c r="U7" s="5">
        <v>9.5185505029013615E-2</v>
      </c>
      <c r="V7" s="5">
        <v>8.3639970770366903E-2</v>
      </c>
      <c r="W7" s="5">
        <v>7.5037556907088118E-2</v>
      </c>
      <c r="X7" s="5">
        <v>7.6731349394083243E-2</v>
      </c>
      <c r="Y7" s="5">
        <v>7.5505986399160452E-2</v>
      </c>
      <c r="Z7" s="5">
        <v>6.8562491319236529E-2</v>
      </c>
      <c r="AA7" s="5">
        <v>6.4381928481371781E-2</v>
      </c>
      <c r="AB7" s="5">
        <v>6.0505951870600372E-2</v>
      </c>
      <c r="AC7" s="5">
        <v>2.3759944258249319E-2</v>
      </c>
      <c r="AD7" s="5">
        <v>7.6122534848452146E-3</v>
      </c>
      <c r="AE7" s="5">
        <v>1.686054075415907</v>
      </c>
    </row>
    <row r="8" spans="1:31" x14ac:dyDescent="0.25">
      <c r="A8" s="4" t="s">
        <v>18</v>
      </c>
      <c r="B8" s="5">
        <v>4.5886725802326001E-2</v>
      </c>
      <c r="C8" s="5">
        <v>3.2702735295013108E-2</v>
      </c>
      <c r="D8" s="5">
        <v>3.4273585187218437E-2</v>
      </c>
      <c r="E8" s="5">
        <v>2.1238597646908382E-2</v>
      </c>
      <c r="F8" s="5">
        <v>2.2644320198111457E-2</v>
      </c>
      <c r="G8" s="5">
        <v>2.1753639382014203E-2</v>
      </c>
      <c r="H8" s="5">
        <v>3.5155731672314498E-2</v>
      </c>
      <c r="I8" s="5">
        <v>4.2464014387936455E-2</v>
      </c>
      <c r="J8" s="5">
        <v>3.3362997812968337E-2</v>
      </c>
      <c r="K8" s="5">
        <v>2.3265734553269756E-2</v>
      </c>
      <c r="L8" s="5">
        <v>3.286284665178775E-2</v>
      </c>
      <c r="M8" s="5">
        <v>4.0942982557515606E-2</v>
      </c>
      <c r="N8" s="5">
        <v>2.7195978294268411E-2</v>
      </c>
      <c r="O8" s="5">
        <v>3.52403663953757E-2</v>
      </c>
      <c r="P8" s="5">
        <v>7.3280835012254117E-2</v>
      </c>
      <c r="Q8" s="5">
        <v>7.0195919071462151E-2</v>
      </c>
      <c r="R8" s="5">
        <v>4.4861273510147522E-2</v>
      </c>
      <c r="S8" s="5">
        <v>1.057910542108681E-2</v>
      </c>
      <c r="T8" s="5">
        <v>-8.8901503096361911E-3</v>
      </c>
      <c r="U8" s="5">
        <v>4.4600145318227013E-3</v>
      </c>
      <c r="V8" s="5">
        <v>0.11840196372588342</v>
      </c>
      <c r="W8" s="5">
        <v>6.764217913213387E-2</v>
      </c>
      <c r="X8" s="5">
        <v>0.10991805783903152</v>
      </c>
      <c r="Y8" s="5">
        <v>0.1222150542917739</v>
      </c>
      <c r="Z8" s="5">
        <v>8.9599818342344845E-2</v>
      </c>
      <c r="AA8" s="5">
        <v>9.7851959904869487E-2</v>
      </c>
      <c r="AB8" s="5">
        <v>7.6334985365460586E-2</v>
      </c>
      <c r="AC8" s="5">
        <v>0.10954119576907759</v>
      </c>
      <c r="AD8" s="5">
        <v>0.10812446059703522</v>
      </c>
      <c r="AE8" s="5">
        <v>1.5431069280417757</v>
      </c>
    </row>
    <row r="9" spans="1:31" x14ac:dyDescent="0.25">
      <c r="A9" s="4" t="s">
        <v>19</v>
      </c>
      <c r="B9" s="5">
        <v>5.8515501814062738E-2</v>
      </c>
      <c r="C9" s="5">
        <v>5.931237078308086E-2</v>
      </c>
      <c r="D9" s="5">
        <v>5.9344526189658256E-2</v>
      </c>
      <c r="E9" s="5">
        <v>5.976214261826493E-2</v>
      </c>
      <c r="F9" s="5">
        <v>5.4681914415380395E-2</v>
      </c>
      <c r="G9" s="5">
        <v>6.5758624149000688E-2</v>
      </c>
      <c r="H9" s="5">
        <v>6.5943035648153986E-2</v>
      </c>
      <c r="I9" s="5">
        <v>5.5524858145936266E-2</v>
      </c>
      <c r="J9" s="5">
        <v>5.3377420126570589E-2</v>
      </c>
      <c r="K9" s="5">
        <v>5.0649444558224517E-2</v>
      </c>
      <c r="L9" s="5">
        <v>5.1049465014505233E-2</v>
      </c>
      <c r="M9" s="5">
        <v>4.8986915646841503E-2</v>
      </c>
      <c r="N9" s="5">
        <v>6.004073451096708E-2</v>
      </c>
      <c r="O9" s="5">
        <v>6.1256571569263965E-2</v>
      </c>
      <c r="P9" s="5">
        <v>6.0854200234478857E-2</v>
      </c>
      <c r="Q9" s="5">
        <v>7.1470794320427439E-2</v>
      </c>
      <c r="R9" s="5">
        <v>7.6233262526350334E-2</v>
      </c>
      <c r="S9" s="5">
        <v>7.761598791094966E-2</v>
      </c>
      <c r="T9" s="5">
        <v>7.830509709454532E-2</v>
      </c>
      <c r="U9" s="5">
        <v>8.6028910353627849E-2</v>
      </c>
      <c r="V9" s="5">
        <v>8.0192110726905005E-2</v>
      </c>
      <c r="W9" s="5">
        <v>8.9593241461059792E-2</v>
      </c>
      <c r="X9" s="5">
        <v>8.2578933373359892E-2</v>
      </c>
      <c r="Y9" s="5">
        <v>8.0359315727497646E-2</v>
      </c>
      <c r="Z9" s="5">
        <v>7.901481453131895E-2</v>
      </c>
      <c r="AA9" s="5">
        <v>7.6086759952600766E-2</v>
      </c>
      <c r="AB9" s="5">
        <v>7.398789478096568E-2</v>
      </c>
      <c r="AC9" s="5">
        <v>6.8288368391087442E-2</v>
      </c>
      <c r="AD9" s="5">
        <v>6.8378618202313377E-2</v>
      </c>
      <c r="AE9" s="5">
        <v>1.9531918347773993</v>
      </c>
    </row>
    <row r="10" spans="1:31" x14ac:dyDescent="0.25">
      <c r="A10" s="4" t="s">
        <v>20</v>
      </c>
      <c r="B10" s="5">
        <v>2.1205842806802676E-2</v>
      </c>
      <c r="C10" s="5">
        <v>1.7235339356163528E-2</v>
      </c>
      <c r="D10" s="5">
        <v>2.1208241934331629E-2</v>
      </c>
      <c r="E10" s="5">
        <v>1.7985553521700934E-2</v>
      </c>
      <c r="F10" s="5">
        <v>2.2851722367861156E-2</v>
      </c>
      <c r="G10" s="5">
        <v>2.790907096193784E-2</v>
      </c>
      <c r="H10" s="5">
        <v>3.3757706586847146E-2</v>
      </c>
      <c r="I10" s="5">
        <v>3.8239636784140767E-2</v>
      </c>
      <c r="J10" s="5">
        <v>3.6989761847750373E-2</v>
      </c>
      <c r="K10" s="5">
        <v>3.7035614463294952E-2</v>
      </c>
      <c r="L10" s="5">
        <v>3.3274173294465206E-2</v>
      </c>
      <c r="M10" s="5">
        <v>4.3932599801640174E-2</v>
      </c>
      <c r="N10" s="5">
        <v>3.9937929067395107E-2</v>
      </c>
      <c r="O10" s="5">
        <v>3.4350724992453681E-2</v>
      </c>
      <c r="P10" s="5">
        <v>3.8095808220148797E-2</v>
      </c>
      <c r="Q10" s="5">
        <v>4.6563478917621512E-2</v>
      </c>
      <c r="R10" s="5">
        <v>4.7229466377404779E-2</v>
      </c>
      <c r="S10" s="5">
        <v>5.5992727220533015E-2</v>
      </c>
      <c r="T10" s="5">
        <v>5.3863756204646854E-2</v>
      </c>
      <c r="U10" s="5">
        <v>6.4974022726954822E-2</v>
      </c>
      <c r="V10" s="5">
        <v>4.9877820125887734E-2</v>
      </c>
      <c r="W10" s="5">
        <v>6.0338147787865642E-2</v>
      </c>
      <c r="X10" s="5">
        <v>6.2427293160285086E-2</v>
      </c>
      <c r="Y10" s="5">
        <v>5.1937285517667964E-2</v>
      </c>
      <c r="Z10" s="5">
        <v>5.2123268819773597E-2</v>
      </c>
      <c r="AA10" s="5">
        <v>5.8135471498224366E-2</v>
      </c>
      <c r="AB10" s="5">
        <v>6.2274236345592801E-2</v>
      </c>
      <c r="AC10" s="5">
        <v>7.3519488312737746E-2</v>
      </c>
      <c r="AD10" s="5">
        <v>6.8125089564787369E-2</v>
      </c>
      <c r="AE10" s="5">
        <v>1.2713912785869173</v>
      </c>
    </row>
    <row r="11" spans="1:31" x14ac:dyDescent="0.25">
      <c r="A11" s="4" t="s">
        <v>21</v>
      </c>
      <c r="B11" s="5">
        <v>7.3544804885845886E-3</v>
      </c>
      <c r="C11" s="5">
        <v>1.5655342729629075E-2</v>
      </c>
      <c r="D11" s="5">
        <v>1.8320106860510797E-2</v>
      </c>
      <c r="E11" s="5">
        <v>1.2160524377935338E-2</v>
      </c>
      <c r="F11" s="5">
        <v>1.6670954155911182E-2</v>
      </c>
      <c r="G11" s="5">
        <v>2.5099838437304411E-2</v>
      </c>
      <c r="H11" s="5">
        <v>3.3730401616228325E-2</v>
      </c>
      <c r="I11" s="5">
        <v>1.7545989659997908E-2</v>
      </c>
      <c r="J11" s="5">
        <v>3.9093443266504893E-2</v>
      </c>
      <c r="K11" s="5">
        <v>4.1079176433412863E-2</v>
      </c>
      <c r="L11" s="5">
        <v>2.9246617049498873E-2</v>
      </c>
      <c r="M11" s="5">
        <v>3.594193329767631E-2</v>
      </c>
      <c r="N11" s="5">
        <v>1.2275553099137901E-3</v>
      </c>
      <c r="O11" s="5">
        <v>-3.8806096081852354E-3</v>
      </c>
      <c r="P11" s="5">
        <v>4.4663220818950931E-2</v>
      </c>
      <c r="Q11" s="5">
        <v>5.9208169642627817E-2</v>
      </c>
      <c r="R11" s="5">
        <v>7.1317242134228215E-2</v>
      </c>
      <c r="S11" s="5">
        <v>8.3794657216348087E-2</v>
      </c>
      <c r="T11" s="5">
        <v>7.4092757282608585E-2</v>
      </c>
      <c r="U11" s="5">
        <v>7.9546938494758274E-2</v>
      </c>
      <c r="V11" s="5">
        <v>7.1954666868714337E-2</v>
      </c>
      <c r="W11" s="5">
        <v>8.3516065911580131E-2</v>
      </c>
      <c r="X11" s="5">
        <v>0.1017569622079285</v>
      </c>
      <c r="Y11" s="5">
        <v>9.8317955236057714E-2</v>
      </c>
      <c r="Z11" s="5">
        <v>0.10815340316688675</v>
      </c>
      <c r="AA11" s="5">
        <v>0.11470725901857881</v>
      </c>
      <c r="AB11" s="5">
        <v>0.12494295047588265</v>
      </c>
      <c r="AC11" s="5">
        <v>0.12746200834007099</v>
      </c>
      <c r="AD11" s="5">
        <v>0.13926324005504781</v>
      </c>
      <c r="AE11" s="5">
        <v>1.6719432509451926</v>
      </c>
    </row>
    <row r="12" spans="1:31" x14ac:dyDescent="0.25">
      <c r="A12" s="4" t="s">
        <v>22</v>
      </c>
      <c r="B12" s="5">
        <v>5.7736581322513282E-2</v>
      </c>
      <c r="C12" s="5">
        <v>5.385656156978718E-2</v>
      </c>
      <c r="D12" s="5">
        <v>4.3412878171221324E-2</v>
      </c>
      <c r="E12" s="5">
        <v>3.4344340003367134E-2</v>
      </c>
      <c r="F12" s="5">
        <v>2.6451082757536656E-2</v>
      </c>
      <c r="G12" s="5">
        <v>2.4416969168262272E-2</v>
      </c>
      <c r="H12" s="5">
        <v>4.127199521207215E-2</v>
      </c>
      <c r="I12" s="5">
        <v>6.6929691431190305E-2</v>
      </c>
      <c r="J12" s="5">
        <v>5.4138988588453195E-2</v>
      </c>
      <c r="K12" s="5">
        <v>5.0636553676702188E-2</v>
      </c>
      <c r="L12" s="5">
        <v>4.5312709624984952E-2</v>
      </c>
      <c r="M12" s="5">
        <v>4.8927526594764001E-2</v>
      </c>
      <c r="N12" s="5">
        <v>3.9444252989475605E-2</v>
      </c>
      <c r="O12" s="5">
        <v>3.2012877733785257E-2</v>
      </c>
      <c r="P12" s="5">
        <v>4.1663601439585002E-2</v>
      </c>
      <c r="Q12" s="5">
        <v>4.1585099074807383E-2</v>
      </c>
      <c r="R12" s="5">
        <v>5.6044156462007652E-2</v>
      </c>
      <c r="S12" s="5">
        <v>7.233107046480268E-2</v>
      </c>
      <c r="T12" s="5">
        <v>9.4292831436815966E-2</v>
      </c>
      <c r="U12" s="5">
        <v>9.8951017749758077E-2</v>
      </c>
      <c r="V12" s="5">
        <v>7.8510131031209157E-2</v>
      </c>
      <c r="W12" s="5">
        <v>8.8462161204222942E-2</v>
      </c>
      <c r="X12" s="5">
        <v>8.1970174656760694E-2</v>
      </c>
      <c r="Y12" s="5">
        <v>9.7368137205512559E-2</v>
      </c>
      <c r="Z12" s="5">
        <v>8.0655806671520114E-2</v>
      </c>
      <c r="AA12" s="5">
        <v>6.9952718556002561E-2</v>
      </c>
      <c r="AB12" s="5">
        <v>7.348820709413019E-2</v>
      </c>
      <c r="AC12" s="5">
        <v>7.6564345423346211E-2</v>
      </c>
      <c r="AD12" s="5">
        <v>7.073194234325364E-2</v>
      </c>
      <c r="AE12" s="5">
        <v>1.7414644096578504</v>
      </c>
    </row>
    <row r="13" spans="1:31" x14ac:dyDescent="0.25">
      <c r="A13" s="4" t="s">
        <v>23</v>
      </c>
      <c r="B13" s="5">
        <v>4.7548895051486947E-2</v>
      </c>
      <c r="C13" s="5">
        <v>8.1597552933272532E-2</v>
      </c>
      <c r="D13" s="5">
        <v>5.8986024228334551E-2</v>
      </c>
      <c r="E13" s="5">
        <v>4.949414475595583E-2</v>
      </c>
      <c r="F13" s="5">
        <v>2.8492585778236275E-2</v>
      </c>
      <c r="G13" s="5">
        <v>6.2833923186858931E-2</v>
      </c>
      <c r="H13" s="5">
        <v>0.11570976283644717</v>
      </c>
      <c r="I13" s="5">
        <v>0.10360093673864906</v>
      </c>
      <c r="J13" s="5">
        <v>0.10153039734714665</v>
      </c>
      <c r="K13" s="5">
        <v>0.119692788663342</v>
      </c>
      <c r="L13" s="5">
        <v>0.10719908937781775</v>
      </c>
      <c r="M13" s="5">
        <v>9.9739843789233854E-2</v>
      </c>
      <c r="N13" s="5">
        <v>6.7091801533671766E-2</v>
      </c>
      <c r="O13" s="5">
        <v>5.4081442933378084E-2</v>
      </c>
      <c r="P13" s="5">
        <v>7.0696433212524723E-2</v>
      </c>
      <c r="Q13" s="5">
        <v>6.461223759344345E-2</v>
      </c>
      <c r="R13" s="5">
        <v>7.8760878112825242E-2</v>
      </c>
      <c r="S13" s="5">
        <v>6.0945049162901964E-2</v>
      </c>
      <c r="T13" s="5">
        <v>5.0394597232701253E-2</v>
      </c>
      <c r="U13" s="5">
        <v>4.3569285750807103E-2</v>
      </c>
      <c r="V13" s="5">
        <v>3.2895208314913618E-2</v>
      </c>
      <c r="W13" s="5">
        <v>3.1999106623057924E-2</v>
      </c>
      <c r="X13" s="5">
        <v>3.5525258325013714E-2</v>
      </c>
      <c r="Y13" s="5">
        <v>3.7577582974489807E-2</v>
      </c>
      <c r="Z13" s="5">
        <v>4.7186337919023921E-2</v>
      </c>
      <c r="AA13" s="5">
        <v>5.4954031478512279E-2</v>
      </c>
      <c r="AB13" s="5">
        <v>5.4441697697870786E-2</v>
      </c>
      <c r="AC13" s="5">
        <v>6.0886084008775342E-2</v>
      </c>
      <c r="AD13" s="5">
        <v>6.5343499563627894E-2</v>
      </c>
      <c r="AE13" s="5">
        <v>1.8873864771243201</v>
      </c>
    </row>
    <row r="14" spans="1:31" x14ac:dyDescent="0.25">
      <c r="A14" s="4" t="s">
        <v>24</v>
      </c>
      <c r="B14" s="5">
        <v>7.3658071212965859E-2</v>
      </c>
      <c r="C14" s="5">
        <v>8.9490054186361981E-2</v>
      </c>
      <c r="D14" s="5">
        <v>5.2599512319123513E-2</v>
      </c>
      <c r="E14" s="5">
        <v>6.7662440145974265E-2</v>
      </c>
      <c r="F14" s="5">
        <v>7.07660512167817E-2</v>
      </c>
      <c r="G14" s="5">
        <v>7.8575314683459019E-2</v>
      </c>
      <c r="H14" s="5">
        <v>7.2580637342959164E-2</v>
      </c>
      <c r="I14" s="5">
        <v>8.6592570412898848E-2</v>
      </c>
      <c r="J14" s="5">
        <v>8.5685458127662012E-2</v>
      </c>
      <c r="K14" s="5">
        <v>7.9547961697161371E-2</v>
      </c>
      <c r="L14" s="5">
        <v>8.0500625924635721E-2</v>
      </c>
      <c r="M14" s="5">
        <v>5.7709541212825212E-2</v>
      </c>
      <c r="N14" s="5">
        <v>6.5838295695561039E-3</v>
      </c>
      <c r="O14" s="5">
        <v>1.8446346455550048E-4</v>
      </c>
      <c r="P14" s="5">
        <v>-3.6491367787100369E-3</v>
      </c>
      <c r="Q14" s="5">
        <v>8.4424050186455338E-2</v>
      </c>
      <c r="R14" s="5">
        <v>7.2754134509889351E-2</v>
      </c>
      <c r="S14" s="5">
        <v>0.13489084280988037</v>
      </c>
      <c r="T14" s="5">
        <v>0.13329175331017887</v>
      </c>
      <c r="U14" s="5">
        <v>0.13191012807672881</v>
      </c>
      <c r="V14" s="5">
        <v>0.13732532890336982</v>
      </c>
      <c r="W14" s="5">
        <v>0.13892837706639602</v>
      </c>
      <c r="X14" s="5">
        <v>0.14782132149456201</v>
      </c>
      <c r="Y14" s="5">
        <v>0.1356941689840169</v>
      </c>
      <c r="Z14" s="5">
        <v>0.1350273743911255</v>
      </c>
      <c r="AA14" s="5">
        <v>0.11523302430483714</v>
      </c>
      <c r="AB14" s="5">
        <v>0.10121086653569088</v>
      </c>
      <c r="AC14" s="5">
        <v>0.11121036880753295</v>
      </c>
      <c r="AD14" s="5">
        <v>8.5533166670914915E-2</v>
      </c>
      <c r="AE14" s="5">
        <v>2.5637423007897886</v>
      </c>
    </row>
    <row r="15" spans="1:31" x14ac:dyDescent="0.25">
      <c r="A15" s="4" t="s">
        <v>25</v>
      </c>
      <c r="B15" s="5">
        <v>8.4918523015923272E-2</v>
      </c>
      <c r="C15" s="5">
        <v>8.3449869401704568E-2</v>
      </c>
      <c r="D15" s="5">
        <v>6.8739885013779783E-2</v>
      </c>
      <c r="E15" s="5">
        <v>9.0610379801624313E-2</v>
      </c>
      <c r="F15" s="5">
        <v>7.3605512004963389E-2</v>
      </c>
      <c r="G15" s="5">
        <v>8.6259301089231327E-2</v>
      </c>
      <c r="H15" s="5">
        <v>8.8526445665772169E-2</v>
      </c>
      <c r="I15" s="5">
        <v>0.10128187115315394</v>
      </c>
      <c r="J15" s="5">
        <v>8.9979111331903838E-2</v>
      </c>
      <c r="K15" s="5">
        <v>6.895292523395373E-2</v>
      </c>
      <c r="L15" s="5">
        <v>6.563487158146844E-2</v>
      </c>
      <c r="M15" s="5">
        <v>5.1442289387016255E-2</v>
      </c>
      <c r="N15" s="5">
        <v>2.0877830576831395E-2</v>
      </c>
      <c r="O15" s="5">
        <v>4.1419404286329252E-2</v>
      </c>
      <c r="P15" s="5">
        <v>6.7587559611642312E-2</v>
      </c>
      <c r="Q15" s="5">
        <v>7.3027146500759046E-2</v>
      </c>
      <c r="R15" s="5">
        <v>7.5861239919101223E-2</v>
      </c>
      <c r="S15" s="5">
        <v>5.7216423921989432E-2</v>
      </c>
      <c r="T15" s="5">
        <v>9.3589238255794391E-2</v>
      </c>
      <c r="U15" s="5">
        <v>8.4446455415015761E-2</v>
      </c>
      <c r="V15" s="5">
        <v>7.2930096886413914E-2</v>
      </c>
      <c r="W15" s="5">
        <v>0.112436165804755</v>
      </c>
      <c r="X15" s="5">
        <v>0.10307597305289748</v>
      </c>
      <c r="Y15" s="5">
        <v>9.9450395146036083E-2</v>
      </c>
      <c r="Z15" s="5">
        <v>9.4779133241175484E-2</v>
      </c>
      <c r="AA15" s="5">
        <v>9.7482137828571028E-2</v>
      </c>
      <c r="AB15" s="5">
        <v>9.3198516028544634E-2</v>
      </c>
      <c r="AC15" s="5">
        <v>0.12217008708166312</v>
      </c>
      <c r="AD15" s="5">
        <v>0.12266151266716584</v>
      </c>
      <c r="AE15" s="5">
        <v>2.3856103009051801</v>
      </c>
    </row>
    <row r="16" spans="1:31" x14ac:dyDescent="0.25">
      <c r="A16" s="4" t="s">
        <v>14</v>
      </c>
      <c r="B16" s="5">
        <v>0.48452276861508375</v>
      </c>
      <c r="C16" s="5">
        <v>0.5087329256011528</v>
      </c>
      <c r="D16" s="5">
        <v>0.42132731840656146</v>
      </c>
      <c r="E16" s="5">
        <v>0.42498813395626189</v>
      </c>
      <c r="F16" s="5">
        <v>0.39459345361511972</v>
      </c>
      <c r="G16" s="5">
        <v>0.49187190673668191</v>
      </c>
      <c r="H16" s="5">
        <v>0.58149081077858933</v>
      </c>
      <c r="I16" s="5">
        <v>0.61536768079979576</v>
      </c>
      <c r="J16" s="5">
        <v>0.62667263960421415</v>
      </c>
      <c r="K16" s="5">
        <v>0.61581484736249192</v>
      </c>
      <c r="L16" s="5">
        <v>0.56177394636904565</v>
      </c>
      <c r="M16" s="5">
        <v>0.54968159566081287</v>
      </c>
      <c r="N16" s="5">
        <v>0.38967199528316265</v>
      </c>
      <c r="O16" s="5">
        <v>0.37790890431039326</v>
      </c>
      <c r="P16" s="5">
        <v>0.5298511835986196</v>
      </c>
      <c r="Q16" s="5">
        <v>0.66656729919403757</v>
      </c>
      <c r="R16" s="5">
        <v>0.68303215617984825</v>
      </c>
      <c r="S16" s="5">
        <v>0.73109975003735117</v>
      </c>
      <c r="T16" s="5">
        <v>0.75910957589765571</v>
      </c>
      <c r="U16" s="5">
        <v>0.7878441070494433</v>
      </c>
      <c r="V16" s="5">
        <v>0.79373206723572898</v>
      </c>
      <c r="W16" s="5">
        <v>0.86842806208100853</v>
      </c>
      <c r="X16" s="5">
        <v>0.91698065835378373</v>
      </c>
      <c r="Y16" s="5">
        <v>0.89455978977587047</v>
      </c>
      <c r="Z16" s="5">
        <v>0.85888434004960346</v>
      </c>
      <c r="AA16" s="5">
        <v>0.86124456657090376</v>
      </c>
      <c r="AB16" s="5">
        <v>0.83444925675705883</v>
      </c>
      <c r="AC16" s="5">
        <v>0.89358976978522875</v>
      </c>
      <c r="AD16" s="5">
        <v>0.86221859787892663</v>
      </c>
      <c r="AE16" s="5">
        <v>18.986010107544434</v>
      </c>
    </row>
    <row r="22" spans="1:39" x14ac:dyDescent="0.25">
      <c r="B22">
        <v>1988</v>
      </c>
      <c r="C22">
        <v>1989</v>
      </c>
      <c r="D22">
        <v>1990</v>
      </c>
      <c r="E22">
        <v>1991</v>
      </c>
      <c r="F22">
        <v>1992</v>
      </c>
      <c r="G22">
        <v>1993</v>
      </c>
      <c r="H22">
        <v>1994</v>
      </c>
      <c r="I22">
        <v>1995</v>
      </c>
      <c r="J22">
        <v>1996</v>
      </c>
      <c r="K22">
        <v>1997</v>
      </c>
      <c r="L22">
        <v>1998</v>
      </c>
      <c r="M22">
        <v>1999</v>
      </c>
      <c r="N22">
        <v>2000</v>
      </c>
      <c r="O22">
        <v>2001</v>
      </c>
      <c r="P22">
        <v>2002</v>
      </c>
      <c r="Q22">
        <v>2003</v>
      </c>
      <c r="R22">
        <v>2004</v>
      </c>
      <c r="S22">
        <v>2005</v>
      </c>
      <c r="T22">
        <v>2006</v>
      </c>
      <c r="U22">
        <v>2007</v>
      </c>
      <c r="V22">
        <v>2008</v>
      </c>
      <c r="W22">
        <v>2009</v>
      </c>
      <c r="X22">
        <v>2010</v>
      </c>
      <c r="Y22">
        <v>2011</v>
      </c>
      <c r="Z22">
        <v>2012</v>
      </c>
      <c r="AA22">
        <v>2013</v>
      </c>
      <c r="AB22">
        <v>2014</v>
      </c>
      <c r="AC22">
        <v>2015</v>
      </c>
      <c r="AD22">
        <v>2016</v>
      </c>
      <c r="AE22" t="s">
        <v>26</v>
      </c>
      <c r="AF22" t="s">
        <v>27</v>
      </c>
      <c r="AG22" t="s">
        <v>28</v>
      </c>
      <c r="AJ22">
        <f>AD22</f>
        <v>2016</v>
      </c>
      <c r="AK22" t="str">
        <f t="shared" ref="AK22:AM33" si="0">AE22</f>
        <v>10Y Median</v>
      </c>
      <c r="AL22" t="str">
        <f t="shared" si="0"/>
        <v>10Y Average</v>
      </c>
      <c r="AM22" t="str">
        <f t="shared" si="0"/>
        <v>Change (2016-2007)</v>
      </c>
    </row>
    <row r="23" spans="1:39" s="6" customFormat="1" x14ac:dyDescent="0.25">
      <c r="A23" s="6" t="s">
        <v>15</v>
      </c>
      <c r="B23" s="6">
        <v>2.383561755420454E-2</v>
      </c>
      <c r="C23" s="6">
        <v>1.7838726819462799E-2</v>
      </c>
      <c r="D23" s="6">
        <v>8.808980802484101E-3</v>
      </c>
      <c r="E23" s="6">
        <v>1.4093984816182079E-2</v>
      </c>
      <c r="F23" s="6">
        <v>1.4910311791408821E-2</v>
      </c>
      <c r="G23" s="6">
        <v>1.9415921355139438E-2</v>
      </c>
      <c r="H23" s="6">
        <v>2.0161003050921566E-2</v>
      </c>
      <c r="I23" s="6">
        <v>2.0599556253248979E-2</v>
      </c>
      <c r="J23" s="6">
        <v>3.2846570312288548E-2</v>
      </c>
      <c r="K23" s="6">
        <v>2.7624371195695888E-2</v>
      </c>
      <c r="L23" s="6">
        <v>3.5366724629908329E-2</v>
      </c>
      <c r="M23" s="6">
        <v>3.0710865299553729E-2</v>
      </c>
      <c r="N23" s="6">
        <v>1.663279073498955E-2</v>
      </c>
      <c r="O23" s="6">
        <v>5.5510805952944811E-3</v>
      </c>
      <c r="P23" s="6">
        <v>2.6223975920633854E-2</v>
      </c>
      <c r="Q23" s="6">
        <v>3.0944675728231921E-2</v>
      </c>
      <c r="R23" s="6">
        <v>3.2278232396893994E-2</v>
      </c>
      <c r="S23" s="6">
        <v>2.4558049927151132E-2</v>
      </c>
      <c r="T23" s="6">
        <v>2.8185288309526015E-2</v>
      </c>
      <c r="U23" s="6">
        <v>3.9850690290945998E-2</v>
      </c>
      <c r="V23" s="6">
        <v>1.3083598016688307E-2</v>
      </c>
      <c r="W23" s="6">
        <v>4.6842697927220144E-2</v>
      </c>
      <c r="X23" s="6">
        <v>4.6697450108468104E-2</v>
      </c>
      <c r="Y23" s="6">
        <v>3.1958718083181972E-2</v>
      </c>
      <c r="Z23" s="6">
        <v>3.2315653026655282E-2</v>
      </c>
      <c r="AA23" s="6">
        <v>4.0456970158640491E-2</v>
      </c>
      <c r="AB23" s="6">
        <v>4.3329260051182227E-2</v>
      </c>
      <c r="AC23" s="6">
        <v>4.6533744889475183E-2</v>
      </c>
      <c r="AD23" s="6">
        <v>5.5352129800161784E-2</v>
      </c>
      <c r="AE23" s="6">
        <f>MEDIAN(U23:AD23)</f>
        <v>4.1893115104911359E-2</v>
      </c>
      <c r="AF23" s="6">
        <f>AVERAGE(U23:AD23)</f>
        <v>3.9642091235261953E-2</v>
      </c>
      <c r="AG23" s="6">
        <f>AD23-U23</f>
        <v>1.5501439509215786E-2</v>
      </c>
      <c r="AI23" s="6" t="str">
        <f>A23</f>
        <v>Consumer Discretionary</v>
      </c>
      <c r="AJ23" s="7">
        <f t="shared" ref="AJ23:AJ33" si="1">AD23</f>
        <v>5.5352129800161784E-2</v>
      </c>
      <c r="AK23" s="7">
        <f t="shared" si="0"/>
        <v>4.1893115104911359E-2</v>
      </c>
      <c r="AL23" s="7">
        <f t="shared" si="0"/>
        <v>3.9642091235261953E-2</v>
      </c>
      <c r="AM23" s="7">
        <f t="shared" si="0"/>
        <v>1.5501439509215786E-2</v>
      </c>
    </row>
    <row r="24" spans="1:39" s="6" customFormat="1" x14ac:dyDescent="0.25">
      <c r="A24" s="6" t="s">
        <v>16</v>
      </c>
      <c r="B24" s="6">
        <v>2.7984972921326207E-2</v>
      </c>
      <c r="C24" s="6">
        <v>2.5064937565926152E-2</v>
      </c>
      <c r="D24" s="6">
        <v>2.6471600568933228E-2</v>
      </c>
      <c r="E24" s="6">
        <v>2.9799524877250204E-2</v>
      </c>
      <c r="F24" s="6">
        <v>3.1912218900226323E-2</v>
      </c>
      <c r="G24" s="6">
        <v>3.342451888787655E-2</v>
      </c>
      <c r="H24" s="6">
        <v>3.6200070534780492E-2</v>
      </c>
      <c r="I24" s="6">
        <v>3.3257004864097439E-2</v>
      </c>
      <c r="J24" s="6">
        <v>3.8693064987269273E-2</v>
      </c>
      <c r="K24" s="6">
        <v>4.8991190489998726E-2</v>
      </c>
      <c r="L24" s="6">
        <v>3.8080019555574704E-2</v>
      </c>
      <c r="M24" s="6">
        <v>4.3261511863661617E-2</v>
      </c>
      <c r="N24" s="6">
        <v>4.0717066314683956E-2</v>
      </c>
      <c r="O24" s="6">
        <v>4.2875559153519323E-2</v>
      </c>
      <c r="P24" s="6">
        <v>5.2704834413624738E-2</v>
      </c>
      <c r="Q24" s="6">
        <v>5.4370949122327206E-2</v>
      </c>
      <c r="R24" s="6">
        <v>5.3019745690057532E-2</v>
      </c>
      <c r="S24" s="6">
        <v>5.7860700928714447E-2</v>
      </c>
      <c r="T24" s="6">
        <v>6.1344318158169847E-2</v>
      </c>
      <c r="U24" s="6">
        <v>5.8921138630010285E-2</v>
      </c>
      <c r="V24" s="6">
        <v>5.4921171865376699E-2</v>
      </c>
      <c r="W24" s="6">
        <v>7.3632362255628886E-2</v>
      </c>
      <c r="X24" s="6">
        <v>6.8477884741393408E-2</v>
      </c>
      <c r="Y24" s="6">
        <v>6.4175190210475616E-2</v>
      </c>
      <c r="Z24" s="6">
        <v>7.1466238620542549E-2</v>
      </c>
      <c r="AA24" s="6">
        <v>7.2002305388694926E-2</v>
      </c>
      <c r="AB24" s="6">
        <v>7.0734690511137968E-2</v>
      </c>
      <c r="AC24" s="6">
        <v>7.3654134503212759E-2</v>
      </c>
      <c r="AD24" s="6">
        <v>7.1092684929773636E-2</v>
      </c>
      <c r="AE24" s="6">
        <f t="shared" ref="AE24:AE33" si="2">MEDIAN(U24:AD24)</f>
        <v>7.0913687720455809E-2</v>
      </c>
      <c r="AF24" s="6">
        <f t="shared" ref="AF24:AF33" si="3">AVERAGE(U24:AD24)</f>
        <v>6.7907780165624682E-2</v>
      </c>
      <c r="AG24" s="6">
        <f t="shared" ref="AG24:AG33" si="4">AD24-U24</f>
        <v>1.2171546299763351E-2</v>
      </c>
      <c r="AI24" s="6" t="str">
        <f t="shared" ref="AI24:AI33" si="5">A24</f>
        <v>Consumer Staples</v>
      </c>
      <c r="AJ24" s="7">
        <f t="shared" si="1"/>
        <v>7.1092684929773636E-2</v>
      </c>
      <c r="AK24" s="7">
        <f t="shared" si="0"/>
        <v>7.0913687720455809E-2</v>
      </c>
      <c r="AL24" s="7">
        <f t="shared" si="0"/>
        <v>6.7907780165624682E-2</v>
      </c>
      <c r="AM24" s="7">
        <f t="shared" si="0"/>
        <v>1.2171546299763351E-2</v>
      </c>
    </row>
    <row r="25" spans="1:39" s="6" customFormat="1" x14ac:dyDescent="0.25">
      <c r="A25" s="6" t="s">
        <v>17</v>
      </c>
      <c r="B25" s="6">
        <v>3.5877556624887633E-2</v>
      </c>
      <c r="C25" s="6">
        <v>3.2529434960750961E-2</v>
      </c>
      <c r="D25" s="6">
        <v>2.9161977130965851E-2</v>
      </c>
      <c r="E25" s="6">
        <v>2.7836501391098431E-2</v>
      </c>
      <c r="F25" s="6">
        <v>3.1606780028702375E-2</v>
      </c>
      <c r="G25" s="6">
        <v>4.6424785435597214E-2</v>
      </c>
      <c r="H25" s="6">
        <v>3.8454020612092632E-2</v>
      </c>
      <c r="I25" s="6">
        <v>4.9331550968545773E-2</v>
      </c>
      <c r="J25" s="6">
        <v>6.0975425855696513E-2</v>
      </c>
      <c r="K25" s="6">
        <v>6.8339086397436077E-2</v>
      </c>
      <c r="L25" s="6">
        <v>4.3246803664398738E-2</v>
      </c>
      <c r="M25" s="6">
        <v>4.8085586210084616E-2</v>
      </c>
      <c r="N25" s="6">
        <v>6.9922226381409811E-2</v>
      </c>
      <c r="O25" s="6">
        <v>7.4817022794623322E-2</v>
      </c>
      <c r="P25" s="6">
        <v>5.7729851493486375E-2</v>
      </c>
      <c r="Q25" s="6">
        <v>7.0164779035874245E-2</v>
      </c>
      <c r="R25" s="6">
        <v>7.4672524540942448E-2</v>
      </c>
      <c r="S25" s="6">
        <v>9.5315135052993563E-2</v>
      </c>
      <c r="T25" s="6">
        <v>0.10064008892230487</v>
      </c>
      <c r="U25" s="6">
        <v>9.5185505029013615E-2</v>
      </c>
      <c r="V25" s="6">
        <v>8.3639970770366903E-2</v>
      </c>
      <c r="W25" s="6">
        <v>7.5037556907088118E-2</v>
      </c>
      <c r="X25" s="6">
        <v>7.6731349394083243E-2</v>
      </c>
      <c r="Y25" s="6">
        <v>7.5505986399160452E-2</v>
      </c>
      <c r="Z25" s="6">
        <v>6.8562491319236529E-2</v>
      </c>
      <c r="AA25" s="6">
        <v>6.4381928481371781E-2</v>
      </c>
      <c r="AB25" s="6">
        <v>6.0505951870600372E-2</v>
      </c>
      <c r="AC25" s="6">
        <v>2.3759944258249319E-2</v>
      </c>
      <c r="AD25" s="6">
        <v>7.6122534848452146E-3</v>
      </c>
      <c r="AE25" s="6">
        <f t="shared" si="2"/>
        <v>7.1800024113162331E-2</v>
      </c>
      <c r="AF25" s="6">
        <f t="shared" si="3"/>
        <v>6.3092293791401549E-2</v>
      </c>
      <c r="AG25" s="6">
        <f t="shared" si="4"/>
        <v>-8.7573251544168396E-2</v>
      </c>
      <c r="AI25" s="6" t="str">
        <f t="shared" si="5"/>
        <v>Energy</v>
      </c>
      <c r="AJ25" s="7">
        <f t="shared" si="1"/>
        <v>7.6122534848452146E-3</v>
      </c>
      <c r="AK25" s="7">
        <f t="shared" si="0"/>
        <v>7.1800024113162331E-2</v>
      </c>
      <c r="AL25" s="7">
        <f t="shared" si="0"/>
        <v>6.3092293791401549E-2</v>
      </c>
      <c r="AM25" s="7">
        <f t="shared" si="0"/>
        <v>-8.7573251544168396E-2</v>
      </c>
    </row>
    <row r="26" spans="1:39" s="6" customFormat="1" x14ac:dyDescent="0.25">
      <c r="A26" s="6" t="s">
        <v>18</v>
      </c>
      <c r="B26" s="6">
        <v>4.5886725802326001E-2</v>
      </c>
      <c r="C26" s="6">
        <v>3.2702735295013108E-2</v>
      </c>
      <c r="D26" s="6">
        <v>3.4273585187218437E-2</v>
      </c>
      <c r="E26" s="6">
        <v>2.1238597646908382E-2</v>
      </c>
      <c r="F26" s="6">
        <v>2.2644320198111457E-2</v>
      </c>
      <c r="G26" s="6">
        <v>2.1753639382014203E-2</v>
      </c>
      <c r="H26" s="6">
        <v>3.5155731672314498E-2</v>
      </c>
      <c r="I26" s="6">
        <v>4.2464014387936455E-2</v>
      </c>
      <c r="J26" s="6">
        <v>3.3362997812968337E-2</v>
      </c>
      <c r="K26" s="6">
        <v>2.3265734553269756E-2</v>
      </c>
      <c r="L26" s="6">
        <v>3.286284665178775E-2</v>
      </c>
      <c r="M26" s="6">
        <v>4.0942982557515606E-2</v>
      </c>
      <c r="N26" s="6">
        <v>2.7195978294268411E-2</v>
      </c>
      <c r="O26" s="6">
        <v>3.52403663953757E-2</v>
      </c>
      <c r="P26" s="6">
        <v>7.3280835012254117E-2</v>
      </c>
      <c r="Q26" s="6">
        <v>7.0195919071462151E-2</v>
      </c>
      <c r="R26" s="6">
        <v>4.4861273510147522E-2</v>
      </c>
      <c r="S26" s="6">
        <v>1.057910542108681E-2</v>
      </c>
      <c r="T26" s="6">
        <v>-8.8901503096361911E-3</v>
      </c>
      <c r="U26" s="6">
        <v>4.4600145318227013E-3</v>
      </c>
      <c r="V26" s="6">
        <v>0.11840196372588342</v>
      </c>
      <c r="W26" s="6">
        <v>6.764217913213387E-2</v>
      </c>
      <c r="X26" s="6">
        <v>0.10991805783903152</v>
      </c>
      <c r="Y26" s="6">
        <v>0.1222150542917739</v>
      </c>
      <c r="Z26" s="6">
        <v>8.9599818342344845E-2</v>
      </c>
      <c r="AA26" s="6">
        <v>9.7851959904869487E-2</v>
      </c>
      <c r="AB26" s="6">
        <v>7.6334985365460586E-2</v>
      </c>
      <c r="AC26" s="6">
        <v>0.10954119576907759</v>
      </c>
      <c r="AD26" s="6">
        <v>0.10812446059703522</v>
      </c>
      <c r="AE26" s="6">
        <f t="shared" si="2"/>
        <v>0.10298821025095235</v>
      </c>
      <c r="AF26" s="6">
        <f t="shared" si="3"/>
        <v>9.0408968949943311E-2</v>
      </c>
      <c r="AG26" s="6">
        <f t="shared" si="4"/>
        <v>0.10366444606521252</v>
      </c>
      <c r="AI26" s="6" t="str">
        <f t="shared" si="5"/>
        <v>Financials</v>
      </c>
      <c r="AJ26" s="7">
        <f t="shared" si="1"/>
        <v>0.10812446059703522</v>
      </c>
      <c r="AK26" s="7">
        <f t="shared" si="0"/>
        <v>0.10298821025095235</v>
      </c>
      <c r="AL26" s="7">
        <f t="shared" si="0"/>
        <v>9.0408968949943311E-2</v>
      </c>
      <c r="AM26" s="7">
        <f t="shared" si="0"/>
        <v>0.10366444606521252</v>
      </c>
    </row>
    <row r="27" spans="1:39" s="6" customFormat="1" x14ac:dyDescent="0.25">
      <c r="A27" s="6" t="s">
        <v>19</v>
      </c>
      <c r="B27" s="6">
        <v>5.8515501814062738E-2</v>
      </c>
      <c r="C27" s="6">
        <v>5.931237078308086E-2</v>
      </c>
      <c r="D27" s="6">
        <v>5.9344526189658256E-2</v>
      </c>
      <c r="E27" s="6">
        <v>5.976214261826493E-2</v>
      </c>
      <c r="F27" s="6">
        <v>5.4681914415380395E-2</v>
      </c>
      <c r="G27" s="6">
        <v>6.5758624149000688E-2</v>
      </c>
      <c r="H27" s="6">
        <v>6.5943035648153986E-2</v>
      </c>
      <c r="I27" s="6">
        <v>5.5524858145936266E-2</v>
      </c>
      <c r="J27" s="6">
        <v>5.3377420126570589E-2</v>
      </c>
      <c r="K27" s="6">
        <v>5.0649444558224517E-2</v>
      </c>
      <c r="L27" s="6">
        <v>5.1049465014505233E-2</v>
      </c>
      <c r="M27" s="6">
        <v>4.8986915646841503E-2</v>
      </c>
      <c r="N27" s="6">
        <v>6.004073451096708E-2</v>
      </c>
      <c r="O27" s="6">
        <v>6.1256571569263965E-2</v>
      </c>
      <c r="P27" s="6">
        <v>6.0854200234478857E-2</v>
      </c>
      <c r="Q27" s="6">
        <v>7.1470794320427439E-2</v>
      </c>
      <c r="R27" s="6">
        <v>7.6233262526350334E-2</v>
      </c>
      <c r="S27" s="6">
        <v>7.761598791094966E-2</v>
      </c>
      <c r="T27" s="6">
        <v>7.830509709454532E-2</v>
      </c>
      <c r="U27" s="6">
        <v>8.6028910353627849E-2</v>
      </c>
      <c r="V27" s="6">
        <v>8.0192110726905005E-2</v>
      </c>
      <c r="W27" s="6">
        <v>8.9593241461059792E-2</v>
      </c>
      <c r="X27" s="6">
        <v>8.2578933373359892E-2</v>
      </c>
      <c r="Y27" s="6">
        <v>8.0359315727497646E-2</v>
      </c>
      <c r="Z27" s="6">
        <v>7.901481453131895E-2</v>
      </c>
      <c r="AA27" s="6">
        <v>7.6086759952600766E-2</v>
      </c>
      <c r="AB27" s="6">
        <v>7.398789478096568E-2</v>
      </c>
      <c r="AC27" s="6">
        <v>6.8288368391087442E-2</v>
      </c>
      <c r="AD27" s="6">
        <v>6.8378618202313377E-2</v>
      </c>
      <c r="AE27" s="6">
        <f t="shared" si="2"/>
        <v>7.9603462629111971E-2</v>
      </c>
      <c r="AF27" s="6">
        <f t="shared" si="3"/>
        <v>7.8450896750073634E-2</v>
      </c>
      <c r="AG27" s="6">
        <f t="shared" si="4"/>
        <v>-1.7650292151314473E-2</v>
      </c>
      <c r="AI27" s="6" t="str">
        <f t="shared" si="5"/>
        <v>Health Care</v>
      </c>
      <c r="AJ27" s="7">
        <f t="shared" si="1"/>
        <v>6.8378618202313377E-2</v>
      </c>
      <c r="AK27" s="7">
        <f t="shared" si="0"/>
        <v>7.9603462629111971E-2</v>
      </c>
      <c r="AL27" s="7">
        <f t="shared" si="0"/>
        <v>7.8450896750073634E-2</v>
      </c>
      <c r="AM27" s="7">
        <f t="shared" si="0"/>
        <v>-1.7650292151314473E-2</v>
      </c>
    </row>
    <row r="28" spans="1:39" s="6" customFormat="1" x14ac:dyDescent="0.25">
      <c r="A28" s="6" t="s">
        <v>20</v>
      </c>
      <c r="B28" s="6">
        <v>2.1205842806802676E-2</v>
      </c>
      <c r="C28" s="6">
        <v>1.7235339356163528E-2</v>
      </c>
      <c r="D28" s="6">
        <v>2.1208241934331629E-2</v>
      </c>
      <c r="E28" s="6">
        <v>1.7985553521700934E-2</v>
      </c>
      <c r="F28" s="6">
        <v>2.2851722367861156E-2</v>
      </c>
      <c r="G28" s="6">
        <v>2.790907096193784E-2</v>
      </c>
      <c r="H28" s="6">
        <v>3.3757706586847146E-2</v>
      </c>
      <c r="I28" s="6">
        <v>3.8239636784140767E-2</v>
      </c>
      <c r="J28" s="6">
        <v>3.6989761847750373E-2</v>
      </c>
      <c r="K28" s="6">
        <v>3.7035614463294952E-2</v>
      </c>
      <c r="L28" s="6">
        <v>3.3274173294465206E-2</v>
      </c>
      <c r="M28" s="6">
        <v>4.3932599801640174E-2</v>
      </c>
      <c r="N28" s="6">
        <v>3.9937929067395107E-2</v>
      </c>
      <c r="O28" s="6">
        <v>3.4350724992453681E-2</v>
      </c>
      <c r="P28" s="6">
        <v>3.8095808220148797E-2</v>
      </c>
      <c r="Q28" s="6">
        <v>4.6563478917621512E-2</v>
      </c>
      <c r="R28" s="6">
        <v>4.7229466377404779E-2</v>
      </c>
      <c r="S28" s="6">
        <v>5.5992727220533015E-2</v>
      </c>
      <c r="T28" s="6">
        <v>5.3863756204646854E-2</v>
      </c>
      <c r="U28" s="6">
        <v>6.4974022726954822E-2</v>
      </c>
      <c r="V28" s="6">
        <v>4.9877820125887734E-2</v>
      </c>
      <c r="W28" s="6">
        <v>6.0338147787865642E-2</v>
      </c>
      <c r="X28" s="6">
        <v>6.2427293160285086E-2</v>
      </c>
      <c r="Y28" s="6">
        <v>5.1937285517667964E-2</v>
      </c>
      <c r="Z28" s="6">
        <v>5.2123268819773597E-2</v>
      </c>
      <c r="AA28" s="6">
        <v>5.8135471498224366E-2</v>
      </c>
      <c r="AB28" s="6">
        <v>6.2274236345592801E-2</v>
      </c>
      <c r="AC28" s="6">
        <v>7.3519488312737746E-2</v>
      </c>
      <c r="AD28" s="6">
        <v>6.8125089564787369E-2</v>
      </c>
      <c r="AE28" s="6">
        <f t="shared" si="2"/>
        <v>6.1306192066729222E-2</v>
      </c>
      <c r="AF28" s="6">
        <f t="shared" si="3"/>
        <v>6.0373212385977704E-2</v>
      </c>
      <c r="AG28" s="6">
        <f t="shared" si="4"/>
        <v>3.1510668378325474E-3</v>
      </c>
      <c r="AI28" s="6" t="str">
        <f t="shared" si="5"/>
        <v>Industrials</v>
      </c>
      <c r="AJ28" s="7">
        <f t="shared" si="1"/>
        <v>6.8125089564787369E-2</v>
      </c>
      <c r="AK28" s="7">
        <f t="shared" si="0"/>
        <v>6.1306192066729222E-2</v>
      </c>
      <c r="AL28" s="7">
        <f t="shared" si="0"/>
        <v>6.0373212385977704E-2</v>
      </c>
      <c r="AM28" s="7">
        <f t="shared" si="0"/>
        <v>3.1510668378325474E-3</v>
      </c>
    </row>
    <row r="29" spans="1:39" s="6" customFormat="1" x14ac:dyDescent="0.25">
      <c r="A29" s="6" t="s">
        <v>21</v>
      </c>
      <c r="B29" s="6">
        <v>7.3544804885845886E-3</v>
      </c>
      <c r="C29" s="6">
        <v>1.5655342729629075E-2</v>
      </c>
      <c r="D29" s="6">
        <v>1.8320106860510797E-2</v>
      </c>
      <c r="E29" s="6">
        <v>1.2160524377935338E-2</v>
      </c>
      <c r="F29" s="6">
        <v>1.6670954155911182E-2</v>
      </c>
      <c r="G29" s="6">
        <v>2.5099838437304411E-2</v>
      </c>
      <c r="H29" s="6">
        <v>3.3730401616228325E-2</v>
      </c>
      <c r="I29" s="6">
        <v>1.7545989659997908E-2</v>
      </c>
      <c r="J29" s="6">
        <v>3.9093443266504893E-2</v>
      </c>
      <c r="K29" s="6">
        <v>4.1079176433412863E-2</v>
      </c>
      <c r="L29" s="6">
        <v>2.9246617049498873E-2</v>
      </c>
      <c r="M29" s="6">
        <v>3.594193329767631E-2</v>
      </c>
      <c r="N29" s="6">
        <v>1.2275553099137901E-3</v>
      </c>
      <c r="O29" s="6">
        <v>-3.8806096081852354E-3</v>
      </c>
      <c r="P29" s="6">
        <v>4.4663220818950931E-2</v>
      </c>
      <c r="Q29" s="6">
        <v>5.9208169642627817E-2</v>
      </c>
      <c r="R29" s="6">
        <v>7.1317242134228215E-2</v>
      </c>
      <c r="S29" s="6">
        <v>8.3794657216348087E-2</v>
      </c>
      <c r="T29" s="6">
        <v>7.4092757282608585E-2</v>
      </c>
      <c r="U29" s="6">
        <v>7.9546938494758274E-2</v>
      </c>
      <c r="V29" s="6">
        <v>7.1954666868714337E-2</v>
      </c>
      <c r="W29" s="6">
        <v>8.3516065911580131E-2</v>
      </c>
      <c r="X29" s="6">
        <v>0.1017569622079285</v>
      </c>
      <c r="Y29" s="6">
        <v>9.8317955236057714E-2</v>
      </c>
      <c r="Z29" s="6">
        <v>0.10815340316688675</v>
      </c>
      <c r="AA29" s="6">
        <v>0.11470725901857881</v>
      </c>
      <c r="AB29" s="6">
        <v>0.12494295047588265</v>
      </c>
      <c r="AC29" s="6">
        <v>0.12746200834007099</v>
      </c>
      <c r="AD29" s="6">
        <v>0.13926324005504781</v>
      </c>
      <c r="AE29" s="6">
        <f t="shared" si="2"/>
        <v>0.10495518268740762</v>
      </c>
      <c r="AF29" s="6">
        <f t="shared" si="3"/>
        <v>0.10496214497755059</v>
      </c>
      <c r="AG29" s="6">
        <f t="shared" si="4"/>
        <v>5.9716301560289536E-2</v>
      </c>
      <c r="AI29" s="6" t="str">
        <f t="shared" si="5"/>
        <v>Information Technology</v>
      </c>
      <c r="AJ29" s="7">
        <f t="shared" si="1"/>
        <v>0.13926324005504781</v>
      </c>
      <c r="AK29" s="7">
        <f t="shared" si="0"/>
        <v>0.10495518268740762</v>
      </c>
      <c r="AL29" s="7">
        <f t="shared" si="0"/>
        <v>0.10496214497755059</v>
      </c>
      <c r="AM29" s="7">
        <f t="shared" si="0"/>
        <v>5.9716301560289536E-2</v>
      </c>
    </row>
    <row r="30" spans="1:39" s="6" customFormat="1" x14ac:dyDescent="0.25">
      <c r="A30" s="6" t="s">
        <v>22</v>
      </c>
      <c r="B30" s="6">
        <v>5.7736581322513282E-2</v>
      </c>
      <c r="C30" s="6">
        <v>5.385656156978718E-2</v>
      </c>
      <c r="D30" s="6">
        <v>4.3412878171221324E-2</v>
      </c>
      <c r="E30" s="6">
        <v>3.4344340003367134E-2</v>
      </c>
      <c r="F30" s="6">
        <v>2.6451082757536656E-2</v>
      </c>
      <c r="G30" s="6">
        <v>2.4416969168262272E-2</v>
      </c>
      <c r="H30" s="6">
        <v>4.127199521207215E-2</v>
      </c>
      <c r="I30" s="6">
        <v>6.6929691431190305E-2</v>
      </c>
      <c r="J30" s="6">
        <v>5.4138988588453195E-2</v>
      </c>
      <c r="K30" s="6">
        <v>5.0636553676702188E-2</v>
      </c>
      <c r="L30" s="6">
        <v>4.5312709624984952E-2</v>
      </c>
      <c r="M30" s="6">
        <v>4.8927526594764001E-2</v>
      </c>
      <c r="N30" s="6">
        <v>3.9444252989475605E-2</v>
      </c>
      <c r="O30" s="6">
        <v>3.2012877733785257E-2</v>
      </c>
      <c r="P30" s="6">
        <v>4.1663601439585002E-2</v>
      </c>
      <c r="Q30" s="6">
        <v>4.1585099074807383E-2</v>
      </c>
      <c r="R30" s="6">
        <v>5.6044156462007652E-2</v>
      </c>
      <c r="S30" s="6">
        <v>7.233107046480268E-2</v>
      </c>
      <c r="T30" s="6">
        <v>9.4292831436815966E-2</v>
      </c>
      <c r="U30" s="6">
        <v>9.8951017749758077E-2</v>
      </c>
      <c r="V30" s="6">
        <v>7.8510131031209157E-2</v>
      </c>
      <c r="W30" s="6">
        <v>8.8462161204222942E-2</v>
      </c>
      <c r="X30" s="6">
        <v>8.1970174656760694E-2</v>
      </c>
      <c r="Y30" s="6">
        <v>9.7368137205512559E-2</v>
      </c>
      <c r="Z30" s="6">
        <v>8.0655806671520114E-2</v>
      </c>
      <c r="AA30" s="6">
        <v>6.9952718556002561E-2</v>
      </c>
      <c r="AB30" s="6">
        <v>7.348820709413019E-2</v>
      </c>
      <c r="AC30" s="6">
        <v>7.6564345423346211E-2</v>
      </c>
      <c r="AD30" s="6">
        <v>7.073194234325364E-2</v>
      </c>
      <c r="AE30" s="6">
        <f t="shared" si="2"/>
        <v>7.9582968851364635E-2</v>
      </c>
      <c r="AF30" s="6">
        <f t="shared" si="3"/>
        <v>8.1665464193571624E-2</v>
      </c>
      <c r="AG30" s="6">
        <f t="shared" si="4"/>
        <v>-2.8219075406504437E-2</v>
      </c>
      <c r="AI30" s="6" t="str">
        <f t="shared" si="5"/>
        <v>Materials</v>
      </c>
      <c r="AJ30" s="7">
        <f t="shared" si="1"/>
        <v>7.073194234325364E-2</v>
      </c>
      <c r="AK30" s="7">
        <f t="shared" si="0"/>
        <v>7.9582968851364635E-2</v>
      </c>
      <c r="AL30" s="7">
        <f t="shared" si="0"/>
        <v>8.1665464193571624E-2</v>
      </c>
      <c r="AM30" s="7">
        <f t="shared" si="0"/>
        <v>-2.8219075406504437E-2</v>
      </c>
    </row>
    <row r="31" spans="1:39" s="6" customFormat="1" x14ac:dyDescent="0.25">
      <c r="A31" s="6" t="s">
        <v>23</v>
      </c>
      <c r="B31" s="6">
        <v>4.7548895051486947E-2</v>
      </c>
      <c r="C31" s="6">
        <v>8.1597552933272532E-2</v>
      </c>
      <c r="D31" s="6">
        <v>5.8986024228334551E-2</v>
      </c>
      <c r="E31" s="6">
        <v>4.949414475595583E-2</v>
      </c>
      <c r="F31" s="6">
        <v>2.8492585778236275E-2</v>
      </c>
      <c r="G31" s="6">
        <v>6.2833923186858931E-2</v>
      </c>
      <c r="H31" s="6">
        <v>0.11570976283644717</v>
      </c>
      <c r="I31" s="6">
        <v>0.10360093673864906</v>
      </c>
      <c r="J31" s="6">
        <v>0.10153039734714665</v>
      </c>
      <c r="K31" s="6">
        <v>0.119692788663342</v>
      </c>
      <c r="L31" s="6">
        <v>0.10719908937781775</v>
      </c>
      <c r="M31" s="6">
        <v>9.9739843789233854E-2</v>
      </c>
      <c r="N31" s="6">
        <v>6.7091801533671766E-2</v>
      </c>
      <c r="O31" s="6">
        <v>5.4081442933378084E-2</v>
      </c>
      <c r="P31" s="6">
        <v>7.0696433212524723E-2</v>
      </c>
      <c r="Q31" s="6">
        <v>6.461223759344345E-2</v>
      </c>
      <c r="R31" s="6">
        <v>7.8760878112825242E-2</v>
      </c>
      <c r="S31" s="6">
        <v>6.0945049162901964E-2</v>
      </c>
      <c r="T31" s="6">
        <v>5.0394597232701253E-2</v>
      </c>
      <c r="U31" s="6">
        <v>4.3569285750807103E-2</v>
      </c>
      <c r="V31" s="6">
        <v>3.2895208314913618E-2</v>
      </c>
      <c r="W31" s="6">
        <v>3.1999106623057924E-2</v>
      </c>
      <c r="X31" s="6">
        <v>3.5525258325013714E-2</v>
      </c>
      <c r="Y31" s="6">
        <v>3.7577582974489807E-2</v>
      </c>
      <c r="Z31" s="6">
        <v>4.7186337919023921E-2</v>
      </c>
      <c r="AA31" s="6">
        <v>5.4954031478512279E-2</v>
      </c>
      <c r="AB31" s="6">
        <v>5.4441697697870786E-2</v>
      </c>
      <c r="AC31" s="6">
        <v>6.0886084008775342E-2</v>
      </c>
      <c r="AD31" s="6">
        <v>6.5343499563627894E-2</v>
      </c>
      <c r="AE31" s="6">
        <f t="shared" si="2"/>
        <v>4.5377811834915516E-2</v>
      </c>
      <c r="AF31" s="6">
        <f t="shared" si="3"/>
        <v>4.6437809265609239E-2</v>
      </c>
      <c r="AG31" s="6">
        <f t="shared" si="4"/>
        <v>2.177421381282079E-2</v>
      </c>
      <c r="AI31" s="6" t="str">
        <f t="shared" si="5"/>
        <v>Real Estate</v>
      </c>
      <c r="AJ31" s="7">
        <f t="shared" si="1"/>
        <v>6.5343499563627894E-2</v>
      </c>
      <c r="AK31" s="7">
        <f t="shared" si="0"/>
        <v>4.5377811834915516E-2</v>
      </c>
      <c r="AL31" s="7">
        <f t="shared" si="0"/>
        <v>4.6437809265609239E-2</v>
      </c>
      <c r="AM31" s="7">
        <f t="shared" si="0"/>
        <v>2.177421381282079E-2</v>
      </c>
    </row>
    <row r="32" spans="1:39" s="6" customFormat="1" x14ac:dyDescent="0.25">
      <c r="A32" s="6" t="s">
        <v>24</v>
      </c>
      <c r="B32" s="6">
        <v>7.3658071212965859E-2</v>
      </c>
      <c r="C32" s="6">
        <v>8.9490054186361981E-2</v>
      </c>
      <c r="D32" s="6">
        <v>5.2599512319123513E-2</v>
      </c>
      <c r="E32" s="6">
        <v>6.7662440145974265E-2</v>
      </c>
      <c r="F32" s="6">
        <v>7.07660512167817E-2</v>
      </c>
      <c r="G32" s="6">
        <v>7.8575314683459019E-2</v>
      </c>
      <c r="H32" s="6">
        <v>7.2580637342959164E-2</v>
      </c>
      <c r="I32" s="6">
        <v>8.6592570412898848E-2</v>
      </c>
      <c r="J32" s="6">
        <v>8.5685458127662012E-2</v>
      </c>
      <c r="K32" s="6">
        <v>7.9547961697161371E-2</v>
      </c>
      <c r="L32" s="6">
        <v>8.0500625924635721E-2</v>
      </c>
      <c r="M32" s="6">
        <v>5.7709541212825212E-2</v>
      </c>
      <c r="N32" s="6">
        <v>6.5838295695561039E-3</v>
      </c>
      <c r="O32" s="6">
        <v>1.8446346455550048E-4</v>
      </c>
      <c r="P32" s="6">
        <v>-3.6491367787100369E-3</v>
      </c>
      <c r="Q32" s="6">
        <v>8.4424050186455338E-2</v>
      </c>
      <c r="R32" s="6">
        <v>7.2754134509889351E-2</v>
      </c>
      <c r="S32" s="6">
        <v>0.13489084280988037</v>
      </c>
      <c r="T32" s="6">
        <v>0.13329175331017887</v>
      </c>
      <c r="U32" s="6">
        <v>0.13191012807672881</v>
      </c>
      <c r="V32" s="6">
        <v>0.13732532890336982</v>
      </c>
      <c r="W32" s="6">
        <v>0.13892837706639602</v>
      </c>
      <c r="X32" s="6">
        <v>0.14782132149456201</v>
      </c>
      <c r="Y32" s="6">
        <v>0.1356941689840169</v>
      </c>
      <c r="Z32" s="6">
        <v>0.1350273743911255</v>
      </c>
      <c r="AA32" s="6">
        <v>0.11523302430483714</v>
      </c>
      <c r="AB32" s="6">
        <v>0.10121086653569088</v>
      </c>
      <c r="AC32" s="6">
        <v>0.11121036880753295</v>
      </c>
      <c r="AD32" s="6">
        <v>8.5533166670914915E-2</v>
      </c>
      <c r="AE32" s="6">
        <f t="shared" si="2"/>
        <v>0.13346875123392715</v>
      </c>
      <c r="AF32" s="6">
        <f t="shared" si="3"/>
        <v>0.1239894125235175</v>
      </c>
      <c r="AG32" s="6">
        <f t="shared" si="4"/>
        <v>-4.6376961405813891E-2</v>
      </c>
      <c r="AI32" s="6" t="str">
        <f t="shared" si="5"/>
        <v>Telecommunication Services</v>
      </c>
      <c r="AJ32" s="7">
        <f t="shared" si="1"/>
        <v>8.5533166670914915E-2</v>
      </c>
      <c r="AK32" s="7">
        <f t="shared" si="0"/>
        <v>0.13346875123392715</v>
      </c>
      <c r="AL32" s="7">
        <f t="shared" si="0"/>
        <v>0.1239894125235175</v>
      </c>
      <c r="AM32" s="7">
        <f t="shared" si="0"/>
        <v>-4.6376961405813891E-2</v>
      </c>
    </row>
    <row r="33" spans="1:39" s="6" customFormat="1" x14ac:dyDescent="0.25">
      <c r="A33" s="6" t="s">
        <v>25</v>
      </c>
      <c r="B33" s="6">
        <v>8.4918523015923272E-2</v>
      </c>
      <c r="C33" s="6">
        <v>8.3449869401704568E-2</v>
      </c>
      <c r="D33" s="6">
        <v>6.8739885013779783E-2</v>
      </c>
      <c r="E33" s="6">
        <v>9.0610379801624313E-2</v>
      </c>
      <c r="F33" s="6">
        <v>7.3605512004963389E-2</v>
      </c>
      <c r="G33" s="6">
        <v>8.6259301089231327E-2</v>
      </c>
      <c r="H33" s="6">
        <v>8.8526445665772169E-2</v>
      </c>
      <c r="I33" s="6">
        <v>0.10128187115315394</v>
      </c>
      <c r="J33" s="6">
        <v>8.9979111331903838E-2</v>
      </c>
      <c r="K33" s="6">
        <v>6.895292523395373E-2</v>
      </c>
      <c r="L33" s="6">
        <v>6.563487158146844E-2</v>
      </c>
      <c r="M33" s="6">
        <v>5.1442289387016255E-2</v>
      </c>
      <c r="N33" s="6">
        <v>2.0877830576831395E-2</v>
      </c>
      <c r="O33" s="6">
        <v>4.1419404286329252E-2</v>
      </c>
      <c r="P33" s="6">
        <v>6.7587559611642312E-2</v>
      </c>
      <c r="Q33" s="6">
        <v>7.3027146500759046E-2</v>
      </c>
      <c r="R33" s="6">
        <v>7.5861239919101223E-2</v>
      </c>
      <c r="S33" s="6">
        <v>5.7216423921989432E-2</v>
      </c>
      <c r="T33" s="6">
        <v>9.3589238255794391E-2</v>
      </c>
      <c r="U33" s="6">
        <v>8.4446455415015761E-2</v>
      </c>
      <c r="V33" s="6">
        <v>7.2930096886413914E-2</v>
      </c>
      <c r="W33" s="6">
        <v>0.112436165804755</v>
      </c>
      <c r="X33" s="6">
        <v>0.10307597305289748</v>
      </c>
      <c r="Y33" s="6">
        <v>9.9450395146036083E-2</v>
      </c>
      <c r="Z33" s="6">
        <v>9.4779133241175484E-2</v>
      </c>
      <c r="AA33" s="6">
        <v>9.7482137828571028E-2</v>
      </c>
      <c r="AB33" s="6">
        <v>9.3198516028544634E-2</v>
      </c>
      <c r="AC33" s="6">
        <v>0.12217008708166312</v>
      </c>
      <c r="AD33" s="6">
        <v>0.12266151266716584</v>
      </c>
      <c r="AE33" s="6">
        <f t="shared" si="2"/>
        <v>9.8466266487303555E-2</v>
      </c>
      <c r="AF33" s="6">
        <f t="shared" si="3"/>
        <v>0.10026304731522384</v>
      </c>
      <c r="AG33" s="6">
        <f t="shared" si="4"/>
        <v>3.8215057252150075E-2</v>
      </c>
      <c r="AI33" s="6" t="str">
        <f t="shared" si="5"/>
        <v>Utilities</v>
      </c>
      <c r="AJ33" s="7">
        <f t="shared" si="1"/>
        <v>0.12266151266716584</v>
      </c>
      <c r="AK33" s="7">
        <f t="shared" si="0"/>
        <v>9.8466266487303555E-2</v>
      </c>
      <c r="AL33" s="7">
        <f t="shared" si="0"/>
        <v>0.10026304731522384</v>
      </c>
      <c r="AM33" s="7">
        <f t="shared" si="0"/>
        <v>3.8215057252150075E-2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OCP and Margin Data</vt:lpstr>
      <vt:lpstr>Company Counts Data</vt:lpstr>
      <vt:lpstr>Graphing Data Margins</vt:lpstr>
      <vt:lpstr>OCP and Margin Chart</vt:lpstr>
      <vt:lpstr>Company Counts Chart</vt:lpstr>
      <vt:lpstr>Margin Change Chart</vt:lpstr>
      <vt:lpstr>CoCounts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2017-05-23T00:16:04Z</dcterms:created>
  <dcterms:modified xsi:type="dcterms:W3CDTF">2017-05-23T00:21:36Z</dcterms:modified>
</cp:coreProperties>
</file>