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https://d.docs.live.net/31dfedd50d51e5ce/Documents/Business/Content/Covered Call Corner/2017.03/"/>
    </mc:Choice>
  </mc:AlternateContent>
  <bookViews>
    <workbookView xWindow="0" yWindow="0" windowWidth="20490" windowHeight="8085"/>
  </bookViews>
  <sheets>
    <sheet name="Covered Call Corner 2016-09-30" sheetId="1" r:id="rId1"/>
    <sheet name="Disclaimer" sheetId="3" r:id="rId2"/>
  </sheets>
  <externalReferences>
    <externalReference r:id="rId3"/>
    <externalReference r:id="rId4"/>
  </externalReferences>
  <definedNames>
    <definedName name="coe">[1]Control!$D$9</definedName>
    <definedName name="daycount">[1]Control!#REF!</definedName>
    <definedName name="divYield">[1]Control!$D$8</definedName>
    <definedName name="infl">'[2]Valuation Model'!$M$22</definedName>
    <definedName name="iVol">[1]Control!$C$3</definedName>
    <definedName name="iVol2">[1]Control!$C$4</definedName>
    <definedName name="lowBound">[1]Control!#REF!</definedName>
    <definedName name="netDrift">[1]Control!$C$8</definedName>
    <definedName name="_xlnm.Print_Titles" localSheetId="0">'Covered Call Corner 2016-09-30'!$A:$B</definedName>
    <definedName name="upBound">[1]Control!#REF!</definedName>
  </definedNames>
  <calcPr calcId="171027"/>
</workbook>
</file>

<file path=xl/calcChain.xml><?xml version="1.0" encoding="utf-8"?>
<calcChain xmlns="http://schemas.openxmlformats.org/spreadsheetml/2006/main">
  <c r="F16" i="1" l="1"/>
  <c r="E24" i="1"/>
  <c r="E25" i="1"/>
  <c r="A16" i="1"/>
  <c r="B16" i="1"/>
  <c r="C16" i="1"/>
  <c r="A17" i="1"/>
  <c r="B17" i="1"/>
  <c r="C17" i="1"/>
  <c r="A18" i="1"/>
  <c r="B18" i="1"/>
  <c r="C18" i="1"/>
  <c r="A19" i="1"/>
  <c r="B19" i="1"/>
  <c r="C19" i="1"/>
  <c r="A20" i="1"/>
  <c r="B20" i="1"/>
  <c r="C20" i="1"/>
  <c r="A21" i="1"/>
  <c r="B21" i="1"/>
  <c r="C21" i="1"/>
  <c r="A22" i="1"/>
  <c r="B22" i="1"/>
  <c r="C22" i="1"/>
  <c r="A23" i="1"/>
  <c r="B23" i="1"/>
  <c r="C23" i="1"/>
  <c r="A24" i="1"/>
  <c r="B24" i="1"/>
  <c r="C24" i="1"/>
  <c r="A25" i="1"/>
  <c r="B25" i="1"/>
  <c r="C25" i="1"/>
  <c r="D24" i="1"/>
  <c r="D25" i="1"/>
  <c r="E17" i="1" l="1"/>
  <c r="E18" i="1"/>
  <c r="E19" i="1"/>
  <c r="E20" i="1"/>
  <c r="E21" i="1"/>
  <c r="E22" i="1"/>
  <c r="E23" i="1"/>
  <c r="E16" i="1"/>
  <c r="G11" i="1" l="1"/>
  <c r="M11" i="1"/>
  <c r="N11" i="1" s="1"/>
  <c r="G12" i="1"/>
  <c r="M12" i="1"/>
  <c r="O12" i="1" s="1"/>
  <c r="P12" i="1" s="1"/>
  <c r="O11" i="1" l="1"/>
  <c r="P11" i="1" s="1"/>
  <c r="N12" i="1"/>
  <c r="F25" i="1"/>
  <c r="F24" i="1"/>
  <c r="F23" i="1"/>
  <c r="F22" i="1"/>
  <c r="F21" i="1"/>
  <c r="F20" i="1"/>
  <c r="F19" i="1"/>
  <c r="F18" i="1"/>
  <c r="F17" i="1"/>
  <c r="D17" i="1"/>
  <c r="D18" i="1"/>
  <c r="D19" i="1"/>
  <c r="D20" i="1"/>
  <c r="D21" i="1"/>
  <c r="D22" i="1"/>
  <c r="D23" i="1"/>
  <c r="D16" i="1"/>
  <c r="F15" i="1" l="1"/>
  <c r="M19" i="1"/>
  <c r="M18" i="1"/>
  <c r="H17" i="1"/>
  <c r="I17" i="1"/>
  <c r="J17" i="1"/>
  <c r="H18" i="1"/>
  <c r="I18" i="1"/>
  <c r="J18" i="1"/>
  <c r="H19" i="1"/>
  <c r="I19" i="1"/>
  <c r="J19" i="1"/>
  <c r="H20" i="1"/>
  <c r="I20" i="1"/>
  <c r="J20" i="1"/>
  <c r="H21" i="1"/>
  <c r="I21" i="1"/>
  <c r="J21" i="1"/>
  <c r="H22" i="1"/>
  <c r="I22" i="1"/>
  <c r="J22" i="1"/>
  <c r="H23" i="1"/>
  <c r="I23" i="1"/>
  <c r="J23" i="1"/>
  <c r="H24" i="1"/>
  <c r="I24" i="1"/>
  <c r="J24" i="1"/>
  <c r="H25" i="1"/>
  <c r="I25" i="1"/>
  <c r="J25" i="1"/>
  <c r="J16" i="1"/>
  <c r="H16" i="1"/>
  <c r="I16" i="1"/>
  <c r="G23" i="1"/>
  <c r="M23" i="1"/>
  <c r="N23" i="1" s="1"/>
  <c r="G24" i="1"/>
  <c r="M24" i="1"/>
  <c r="O24" i="1" s="1"/>
  <c r="G25" i="1"/>
  <c r="M25" i="1"/>
  <c r="N25" i="1" s="1"/>
  <c r="G10" i="1"/>
  <c r="M10" i="1"/>
  <c r="N10" i="1" s="1"/>
  <c r="P24" i="1" l="1"/>
  <c r="N24" i="1"/>
  <c r="O23" i="1"/>
  <c r="P23" i="1" s="1"/>
  <c r="O25" i="1"/>
  <c r="P25" i="1" s="1"/>
  <c r="O10" i="1"/>
  <c r="P10" i="1" s="1"/>
  <c r="M3" i="1"/>
  <c r="O3" i="1" s="1"/>
  <c r="P3" i="1" s="1"/>
  <c r="M22" i="1"/>
  <c r="N22" i="1" s="1"/>
  <c r="M21" i="1"/>
  <c r="N21" i="1" s="1"/>
  <c r="M20" i="1"/>
  <c r="N20" i="1" s="1"/>
  <c r="N19" i="1"/>
  <c r="N18" i="1"/>
  <c r="M17" i="1"/>
  <c r="N17" i="1" s="1"/>
  <c r="M16" i="1"/>
  <c r="N16" i="1" s="1"/>
  <c r="G22" i="1"/>
  <c r="G21" i="1"/>
  <c r="G20" i="1"/>
  <c r="G19" i="1"/>
  <c r="G18" i="1"/>
  <c r="G17" i="1"/>
  <c r="G16" i="1"/>
  <c r="O20" i="1" l="1"/>
  <c r="P20" i="1" s="1"/>
  <c r="O16" i="1"/>
  <c r="P16" i="1" s="1"/>
  <c r="O19" i="1"/>
  <c r="P19" i="1" s="1"/>
  <c r="O21" i="1"/>
  <c r="P21" i="1" s="1"/>
  <c r="O17" i="1"/>
  <c r="P17" i="1" s="1"/>
  <c r="O22" i="1"/>
  <c r="P22" i="1" s="1"/>
  <c r="O18" i="1"/>
  <c r="P18" i="1" s="1"/>
  <c r="G8" i="1"/>
  <c r="G3" i="1"/>
  <c r="G9" i="1"/>
  <c r="G5" i="1"/>
  <c r="G6" i="1"/>
  <c r="G7" i="1"/>
  <c r="G4" i="1"/>
  <c r="M4" i="1" l="1"/>
  <c r="N4" i="1" s="1"/>
  <c r="M8" i="1" l="1"/>
  <c r="N8" i="1" s="1"/>
  <c r="N3" i="1"/>
  <c r="M9" i="1"/>
  <c r="N9" i="1" s="1"/>
  <c r="M5" i="1"/>
  <c r="N5" i="1" s="1"/>
  <c r="M6" i="1"/>
  <c r="N6" i="1" s="1"/>
  <c r="M7" i="1"/>
  <c r="N7" i="1" s="1"/>
  <c r="O4" i="1"/>
  <c r="P4" i="1" s="1"/>
  <c r="O7" i="1" l="1"/>
  <c r="P7" i="1" s="1"/>
  <c r="O6" i="1"/>
  <c r="P6" i="1" s="1"/>
  <c r="O5" i="1"/>
  <c r="P5" i="1" s="1"/>
  <c r="O9" i="1"/>
  <c r="P9" i="1" s="1"/>
  <c r="O8" i="1"/>
  <c r="P8" i="1" s="1"/>
</calcChain>
</file>

<file path=xl/comments1.xml><?xml version="1.0" encoding="utf-8"?>
<comments xmlns="http://schemas.openxmlformats.org/spreadsheetml/2006/main">
  <authors>
    <author>Erik Kobayashi-Solomon</author>
  </authors>
  <commentList>
    <comment ref="D2" authorId="0" shapeId="0">
      <text>
        <r>
          <rPr>
            <b/>
            <sz val="9"/>
            <color indexed="81"/>
            <rFont val="Tahoma"/>
            <family val="2"/>
          </rPr>
          <t>Erik Kobayashi-Solomon:</t>
        </r>
        <r>
          <rPr>
            <sz val="9"/>
            <color indexed="81"/>
            <rFont val="Tahoma"/>
            <family val="2"/>
          </rPr>
          <t xml:space="preserve">
This is the percentage weight in the manager's portfolio.</t>
        </r>
      </text>
    </comment>
    <comment ref="E2" authorId="0" shapeId="0">
      <text>
        <r>
          <rPr>
            <b/>
            <sz val="9"/>
            <color indexed="81"/>
            <rFont val="Tahoma"/>
            <family val="2"/>
          </rPr>
          <t>Erik Kobayashi-Solomon:</t>
        </r>
        <r>
          <rPr>
            <sz val="9"/>
            <color indexed="81"/>
            <rFont val="Tahoma"/>
            <family val="2"/>
          </rPr>
          <t xml:space="preserve">
Market price of the stock when this screen was published.</t>
        </r>
      </text>
    </comment>
    <comment ref="F2" authorId="0" shapeId="0">
      <text>
        <r>
          <rPr>
            <b/>
            <sz val="9"/>
            <color indexed="81"/>
            <rFont val="Tahoma"/>
            <family val="2"/>
          </rPr>
          <t>Erik Kobayashi-Solomon:</t>
        </r>
        <r>
          <rPr>
            <sz val="9"/>
            <color indexed="81"/>
            <rFont val="Tahoma"/>
            <family val="2"/>
          </rPr>
          <t xml:space="preserve">
The price at which the manager reported transacting in the shares.</t>
        </r>
      </text>
    </comment>
    <comment ref="G2" authorId="0" shapeId="0">
      <text>
        <r>
          <rPr>
            <b/>
            <sz val="9"/>
            <color indexed="81"/>
            <rFont val="Tahoma"/>
            <family val="2"/>
          </rPr>
          <t>Erik Kobayashi-Solomon:</t>
        </r>
        <r>
          <rPr>
            <sz val="9"/>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2" authorId="0" shapeId="0">
      <text>
        <r>
          <rPr>
            <b/>
            <sz val="8"/>
            <color indexed="81"/>
            <rFont val="Tahoma"/>
            <family val="2"/>
          </rPr>
          <t>Erik Kobayashi-Solomon:</t>
        </r>
        <r>
          <rPr>
            <sz val="8"/>
            <color indexed="81"/>
            <rFont val="Tahoma"/>
            <family val="2"/>
          </rPr>
          <t xml:space="preserve">
We screen on contracts that are closest to three months to expiration.</t>
        </r>
      </text>
    </comment>
    <comment ref="I2" authorId="0" shapeId="0">
      <text>
        <r>
          <rPr>
            <b/>
            <sz val="8"/>
            <color indexed="81"/>
            <rFont val="Tahoma"/>
            <family val="2"/>
          </rPr>
          <t>Erik Kobayashi-Solomon:</t>
        </r>
        <r>
          <rPr>
            <sz val="8"/>
            <color indexed="81"/>
            <rFont val="Tahoma"/>
            <family val="2"/>
          </rPr>
          <t xml:space="preserve">
Days to expiration when data was drawn.</t>
        </r>
      </text>
    </comment>
    <comment ref="J2" authorId="0" shapeId="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2" authorId="0" shapeId="0">
      <text>
        <r>
          <rPr>
            <b/>
            <sz val="8"/>
            <color indexed="81"/>
            <rFont val="Tahoma"/>
            <family val="2"/>
          </rPr>
          <t>Erik Kobayashi-Solomon:</t>
        </r>
        <r>
          <rPr>
            <sz val="8"/>
            <color indexed="81"/>
            <rFont val="Tahoma"/>
            <family val="2"/>
          </rPr>
          <t xml:space="preserve">
We choose the call strike price whose dollar delta is closest to 0.50.</t>
        </r>
      </text>
    </comment>
    <comment ref="L2" authorId="0" shapeId="0">
      <text>
        <r>
          <rPr>
            <b/>
            <sz val="8"/>
            <color indexed="81"/>
            <rFont val="Tahoma"/>
            <family val="2"/>
          </rPr>
          <t>Erik Kobayashi-Solomon:</t>
        </r>
        <r>
          <rPr>
            <sz val="8"/>
            <color indexed="81"/>
            <rFont val="Tahoma"/>
            <family val="2"/>
          </rPr>
          <t xml:space="preserve">
Bid price for the call as of the day the data was drawn. We use the bid because we are selling options.</t>
        </r>
      </text>
    </comment>
    <comment ref="M2" authorId="0" shapeId="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2" authorId="0" shapeId="0">
      <text>
        <r>
          <rPr>
            <b/>
            <sz val="8"/>
            <color indexed="81"/>
            <rFont val="Tahoma"/>
            <family val="2"/>
          </rPr>
          <t>Erik Kobayashi-Solomon:</t>
        </r>
        <r>
          <rPr>
            <sz val="8"/>
            <color indexed="81"/>
            <rFont val="Tahoma"/>
            <family val="2"/>
          </rPr>
          <t xml:space="preserve">
This is the percentage difference between the effective buy price for the call and the average price of the stock during the quarter.  A negative number means the effective buy price is lower than the price at which the manager probably bought the stock.</t>
        </r>
      </text>
    </comment>
    <comment ref="O2" authorId="0" shapeId="0">
      <text>
        <r>
          <rPr>
            <b/>
            <sz val="8"/>
            <color indexed="81"/>
            <rFont val="Tahoma"/>
            <family val="2"/>
          </rPr>
          <t>Erik Kobayashi-Solomon:</t>
        </r>
        <r>
          <rPr>
            <sz val="8"/>
            <color indexed="81"/>
            <rFont val="Tahoma"/>
            <family val="2"/>
          </rPr>
          <t xml:space="preserve">
This is the maximum period return on a covered call, assuming the stock price is above the strike at the option's expiration.  This is your maximum possible win.  Your maximum possible loss is 100% of your Effective Buy Price.</t>
        </r>
      </text>
    </comment>
    <comment ref="P2" authorId="0" shapeId="0">
      <text>
        <r>
          <rPr>
            <b/>
            <sz val="8"/>
            <color indexed="81"/>
            <rFont val="Tahoma"/>
            <family val="2"/>
          </rPr>
          <t>Erik Kobayashi-Solomon:</t>
        </r>
        <r>
          <rPr>
            <sz val="8"/>
            <color indexed="81"/>
            <rFont val="Tahoma"/>
            <family val="2"/>
          </rPr>
          <t xml:space="preserve">
This is the maximum return percentage on the covered call, normalized across options through an annualization calculation.</t>
        </r>
      </text>
    </comment>
    <comment ref="D15" authorId="0" shapeId="0">
      <text>
        <r>
          <rPr>
            <b/>
            <sz val="9"/>
            <color indexed="81"/>
            <rFont val="Tahoma"/>
            <family val="2"/>
          </rPr>
          <t>Erik Kobayashi-Solomon:</t>
        </r>
        <r>
          <rPr>
            <sz val="9"/>
            <color indexed="81"/>
            <rFont val="Tahoma"/>
            <family val="2"/>
          </rPr>
          <t xml:space="preserve">
This is the percentage weight in the manager's portfolio.</t>
        </r>
      </text>
    </comment>
    <comment ref="E15" authorId="0" shapeId="0">
      <text>
        <r>
          <rPr>
            <b/>
            <sz val="9"/>
            <color indexed="81"/>
            <rFont val="Tahoma"/>
            <family val="2"/>
          </rPr>
          <t>Erik Kobayashi-Solomon:</t>
        </r>
        <r>
          <rPr>
            <sz val="9"/>
            <color indexed="81"/>
            <rFont val="Tahoma"/>
            <family val="2"/>
          </rPr>
          <t xml:space="preserve">
Market price of the stock when this screen was published.</t>
        </r>
      </text>
    </comment>
    <comment ref="F15" authorId="0" shapeId="0">
      <text>
        <r>
          <rPr>
            <b/>
            <sz val="9"/>
            <color indexed="81"/>
            <rFont val="Tahoma"/>
            <family val="2"/>
          </rPr>
          <t>Erik Kobayashi-Solomon:</t>
        </r>
        <r>
          <rPr>
            <sz val="9"/>
            <color indexed="81"/>
            <rFont val="Tahoma"/>
            <family val="2"/>
          </rPr>
          <t xml:space="preserve">
The price at which the manager reported transacting in the shares.</t>
        </r>
      </text>
    </comment>
    <comment ref="G15" authorId="0" shapeId="0">
      <text>
        <r>
          <rPr>
            <b/>
            <sz val="8"/>
            <color indexed="81"/>
            <rFont val="Tahoma"/>
            <family val="2"/>
          </rPr>
          <t>Erik Kobayashi-Solomon:</t>
        </r>
        <r>
          <rPr>
            <sz val="8"/>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15" authorId="0" shapeId="0">
      <text>
        <r>
          <rPr>
            <b/>
            <sz val="8"/>
            <color indexed="81"/>
            <rFont val="Tahoma"/>
            <family val="2"/>
          </rPr>
          <t>Erik Kobayashi-Solomon:</t>
        </r>
        <r>
          <rPr>
            <sz val="8"/>
            <color indexed="81"/>
            <rFont val="Tahoma"/>
            <family val="2"/>
          </rPr>
          <t xml:space="preserve">
We screen on contracts that are closest to three months to expiration.</t>
        </r>
      </text>
    </comment>
    <comment ref="I15" authorId="0" shapeId="0">
      <text>
        <r>
          <rPr>
            <b/>
            <sz val="8"/>
            <color indexed="81"/>
            <rFont val="Tahoma"/>
            <family val="2"/>
          </rPr>
          <t>Erik Kobayashi-Solomon:</t>
        </r>
        <r>
          <rPr>
            <sz val="8"/>
            <color indexed="81"/>
            <rFont val="Tahoma"/>
            <family val="2"/>
          </rPr>
          <t xml:space="preserve">
Days to expiration when data was drawn.</t>
        </r>
      </text>
    </comment>
    <comment ref="J15" authorId="0" shapeId="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15" authorId="0" shapeId="0">
      <text>
        <r>
          <rPr>
            <b/>
            <sz val="8"/>
            <color indexed="81"/>
            <rFont val="Tahoma"/>
            <family val="2"/>
          </rPr>
          <t>Erik Kobayashi-Solomon:</t>
        </r>
        <r>
          <rPr>
            <sz val="8"/>
            <color indexed="81"/>
            <rFont val="Tahoma"/>
            <family val="2"/>
          </rPr>
          <t xml:space="preserve">
We choose the put strike price whose dollar delta is closest to -0.50.</t>
        </r>
      </text>
    </comment>
    <comment ref="L15" authorId="0" shapeId="0">
      <text>
        <r>
          <rPr>
            <b/>
            <sz val="8"/>
            <color indexed="81"/>
            <rFont val="Tahoma"/>
            <family val="2"/>
          </rPr>
          <t>Erik Kobayashi-Solomon:</t>
        </r>
        <r>
          <rPr>
            <sz val="8"/>
            <color indexed="81"/>
            <rFont val="Tahoma"/>
            <family val="2"/>
          </rPr>
          <t xml:space="preserve">
Bid price for the put as of the day the data put drawn. We use the bid because we are selling options.</t>
        </r>
      </text>
    </comment>
    <comment ref="M15" authorId="0" shapeId="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15" authorId="0" shapeId="0">
      <text>
        <r>
          <rPr>
            <b/>
            <sz val="8"/>
            <color indexed="81"/>
            <rFont val="Tahoma"/>
            <family val="2"/>
          </rPr>
          <t>Erik Kobayashi-Solomon:</t>
        </r>
        <r>
          <rPr>
            <sz val="8"/>
            <color indexed="81"/>
            <rFont val="Tahoma"/>
            <family val="2"/>
          </rPr>
          <t xml:space="preserve">
This is the percentage difference between the effective buy price for the put and the the average price of the stock during the quarter.  A negative number means the effective buy price is lower than the price at which the manager probably bought the stock.</t>
        </r>
      </text>
    </comment>
    <comment ref="O15" authorId="0" shapeId="0">
      <text>
        <r>
          <rPr>
            <b/>
            <sz val="8"/>
            <color indexed="81"/>
            <rFont val="Tahoma"/>
            <family val="2"/>
          </rPr>
          <t>Erik Kobayashi-Solomon:</t>
        </r>
        <r>
          <rPr>
            <sz val="8"/>
            <color indexed="81"/>
            <rFont val="Tahoma"/>
            <family val="2"/>
          </rPr>
          <t xml:space="preserve">
This is the maximum period return on a short put, assuming the stock price is above the strike at the option's expiration.  This is your maximum possible win.  Your maximum possible loss is 100% of your Effective Buy Price.</t>
        </r>
      </text>
    </comment>
    <comment ref="P15" authorId="0" shapeId="0">
      <text>
        <r>
          <rPr>
            <b/>
            <sz val="8"/>
            <color indexed="81"/>
            <rFont val="Tahoma"/>
            <family val="2"/>
          </rPr>
          <t>Erik Kobayashi-Solomon:</t>
        </r>
        <r>
          <rPr>
            <sz val="8"/>
            <color indexed="81"/>
            <rFont val="Tahoma"/>
            <family val="2"/>
          </rPr>
          <t xml:space="preserve">
This is the maximum return percentage on the short put, normalized across options through an annualization calculation.</t>
        </r>
      </text>
    </comment>
  </commentList>
</comments>
</file>

<file path=xl/sharedStrings.xml><?xml version="1.0" encoding="utf-8"?>
<sst xmlns="http://schemas.openxmlformats.org/spreadsheetml/2006/main" count="78" uniqueCount="62">
  <si>
    <t>Ticker</t>
  </si>
  <si>
    <t>Stock Name</t>
  </si>
  <si>
    <t>Industry</t>
  </si>
  <si>
    <t>Contract</t>
  </si>
  <si>
    <t>Days</t>
  </si>
  <si>
    <t>Dividend</t>
  </si>
  <si>
    <t>ATM Call</t>
  </si>
  <si>
    <t>Call Px</t>
  </si>
  <si>
    <t>ATM Put</t>
  </si>
  <si>
    <t>Put Px</t>
  </si>
  <si>
    <t>EBP-Call</t>
  </si>
  <si>
    <t>EBP-Put</t>
  </si>
  <si>
    <t>% Ret-Call</t>
  </si>
  <si>
    <t>% Ret.-Put</t>
  </si>
  <si>
    <t>Ann%-Call</t>
  </si>
  <si>
    <t>Ann%-Put</t>
  </si>
  <si>
    <t>Px/Av Px</t>
  </si>
  <si>
    <t>Diff from Avg Px-Call</t>
  </si>
  <si>
    <t>Diff from Avg Px-Put</t>
  </si>
  <si>
    <t>Covered Calls</t>
  </si>
  <si>
    <t>Short Puts</t>
  </si>
  <si>
    <t>Market Price</t>
  </si>
  <si>
    <t>Portfolio Weight (%)</t>
  </si>
  <si>
    <t>Reported Price</t>
  </si>
  <si>
    <t>Px/Rptd Px</t>
  </si>
  <si>
    <t>Source Data:</t>
  </si>
  <si>
    <t>Information Technology Services</t>
  </si>
  <si>
    <t>Banks - Global</t>
  </si>
  <si>
    <t>JUL 21 '17</t>
  </si>
  <si>
    <t>AUG 18 '17</t>
  </si>
  <si>
    <t>SEP 15 '17</t>
  </si>
  <si>
    <t>C</t>
  </si>
  <si>
    <t>Citigroup</t>
  </si>
  <si>
    <t>RDS.A</t>
  </si>
  <si>
    <t>Royal Dutch Shell PLC</t>
  </si>
  <si>
    <t>XOM</t>
  </si>
  <si>
    <t>Exxon Mobil Corp.</t>
  </si>
  <si>
    <t>ORCL</t>
  </si>
  <si>
    <t>Oracle</t>
  </si>
  <si>
    <t>DOV</t>
  </si>
  <si>
    <t>Dover Corp.</t>
  </si>
  <si>
    <t>CTSH</t>
  </si>
  <si>
    <t>Cognizant Technology</t>
  </si>
  <si>
    <t>BEN</t>
  </si>
  <si>
    <t>Franklin Resources</t>
  </si>
  <si>
    <t>AIG</t>
  </si>
  <si>
    <t>American International Group</t>
  </si>
  <si>
    <t>COF</t>
  </si>
  <si>
    <t>Capital One Financial</t>
  </si>
  <si>
    <t>HPE</t>
  </si>
  <si>
    <t>Hewlett Packard Enterprise</t>
  </si>
  <si>
    <t>Oil &amp; Gas Integrated</t>
  </si>
  <si>
    <t>Software - Infrastructure</t>
  </si>
  <si>
    <t>Diversified Industrials</t>
  </si>
  <si>
    <t>Asset Management</t>
  </si>
  <si>
    <t>Insurance - Diversified</t>
  </si>
  <si>
    <t>Credit Services</t>
  </si>
  <si>
    <t>Communication Equipment</t>
  </si>
  <si>
    <t>Highligted options did not trade on day when data taken. Bid price shown.</t>
  </si>
  <si>
    <t>http://www.dataroma.com/m/holdings.php?m=pzfvx</t>
  </si>
  <si>
    <t>Hancock Classic Value</t>
  </si>
  <si>
    <t>Portfolio Value: $1.9 billion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</si>
</sst>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
      <sz val="9"/>
      <color indexed="81"/>
      <name val="Tahoma"/>
      <family val="2"/>
    </font>
    <font>
      <b/>
      <sz val="9"/>
      <color indexed="81"/>
      <name val="Tahoma"/>
      <family val="2"/>
    </font>
    <font>
      <b/>
      <sz val="10"/>
      <color theme="0"/>
      <name val="Arial"/>
      <family val="2"/>
    </font>
    <font>
      <u/>
      <sz val="10"/>
      <color theme="10"/>
      <name val="Arial"/>
      <family val="2"/>
    </font>
    <font>
      <b/>
      <sz val="10"/>
      <name val="Arial"/>
      <family val="2"/>
    </font>
    <font>
      <sz val="10"/>
      <name val="Arial"/>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indexed="22"/>
        <bgColor indexed="64"/>
      </patternFill>
    </fill>
    <fill>
      <patternFill patternType="solid">
        <fgColor rgb="FF0049AA"/>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0"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9" applyNumberFormat="0" applyAlignment="0" applyProtection="0"/>
    <xf numFmtId="0" fontId="21" fillId="9" borderId="10" applyNumberFormat="0" applyAlignment="0" applyProtection="0"/>
    <xf numFmtId="0" fontId="22" fillId="9" borderId="9" applyNumberFormat="0" applyAlignment="0" applyProtection="0"/>
    <xf numFmtId="0" fontId="23" fillId="0" borderId="11" applyNumberFormat="0" applyFill="0" applyAlignment="0" applyProtection="0"/>
    <xf numFmtId="0" fontId="24" fillId="10" borderId="12"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13" applyNumberFormat="0" applyFont="0" applyAlignment="0" applyProtection="0"/>
    <xf numFmtId="0" fontId="12" fillId="0" borderId="0"/>
    <xf numFmtId="43" fontId="3" fillId="0" borderId="0" applyFont="0" applyFill="0" applyBorder="0" applyAlignment="0" applyProtection="0"/>
    <xf numFmtId="9" fontId="3" fillId="0" borderId="0" applyFont="0" applyFill="0" applyBorder="0" applyAlignment="0" applyProtection="0"/>
    <xf numFmtId="0" fontId="1" fillId="0" borderId="0"/>
  </cellStyleXfs>
  <cellXfs count="21">
    <xf numFmtId="0" fontId="0" fillId="0" borderId="0" xfId="0"/>
    <xf numFmtId="0" fontId="0" fillId="0" borderId="1" xfId="0" applyBorder="1"/>
    <xf numFmtId="0" fontId="2" fillId="0" borderId="0" xfId="3"/>
    <xf numFmtId="0" fontId="0" fillId="2" borderId="1" xfId="0" applyFill="1" applyBorder="1" applyAlignment="1">
      <alignment wrapText="1"/>
    </xf>
    <xf numFmtId="0" fontId="0" fillId="2" borderId="1" xfId="0" applyFill="1" applyBorder="1" applyAlignment="1">
      <alignment horizontal="center" wrapText="1"/>
    </xf>
    <xf numFmtId="0" fontId="0" fillId="0" borderId="0" xfId="0" applyAlignment="1">
      <alignment wrapText="1"/>
    </xf>
    <xf numFmtId="0" fontId="0" fillId="0" borderId="1" xfId="0" applyBorder="1" applyAlignment="1">
      <alignment horizontal="center"/>
    </xf>
    <xf numFmtId="43" fontId="0" fillId="0" borderId="1" xfId="1" applyFont="1" applyBorder="1" applyAlignment="1">
      <alignment horizontal="center"/>
    </xf>
    <xf numFmtId="43" fontId="0" fillId="0" borderId="1" xfId="1" applyNumberFormat="1" applyFont="1" applyBorder="1" applyAlignment="1">
      <alignment horizontal="center"/>
    </xf>
    <xf numFmtId="164" fontId="0" fillId="0" borderId="1" xfId="2" applyNumberFormat="1" applyFont="1" applyBorder="1" applyAlignment="1">
      <alignment horizontal="center"/>
    </xf>
    <xf numFmtId="0" fontId="10" fillId="0" borderId="0" xfId="4"/>
    <xf numFmtId="0" fontId="0" fillId="4" borderId="3" xfId="0" applyFill="1" applyBorder="1"/>
    <xf numFmtId="0" fontId="0" fillId="4" borderId="4" xfId="0" applyFill="1" applyBorder="1"/>
    <xf numFmtId="0" fontId="0" fillId="4" borderId="5" xfId="0" applyFill="1" applyBorder="1"/>
    <xf numFmtId="0" fontId="0" fillId="0" borderId="1" xfId="0" applyFill="1" applyBorder="1"/>
    <xf numFmtId="0" fontId="11" fillId="0" borderId="0" xfId="0" applyFont="1"/>
    <xf numFmtId="0" fontId="0" fillId="0" borderId="1" xfId="0" applyFill="1" applyBorder="1" applyAlignment="1">
      <alignment horizontal="center"/>
    </xf>
    <xf numFmtId="2" fontId="0" fillId="0" borderId="1" xfId="0" applyNumberFormat="1" applyBorder="1" applyAlignment="1">
      <alignment horizontal="center"/>
    </xf>
    <xf numFmtId="0" fontId="0" fillId="4" borderId="1" xfId="0" applyFill="1" applyBorder="1" applyAlignment="1">
      <alignment horizontal="center"/>
    </xf>
    <xf numFmtId="0" fontId="0" fillId="0" borderId="1" xfId="0" applyBorder="1" applyAlignment="1">
      <alignment horizontal="left"/>
    </xf>
    <xf numFmtId="0" fontId="9" fillId="3" borderId="2" xfId="0" applyFont="1" applyFill="1" applyBorder="1" applyAlignment="1">
      <alignment horizontal="center"/>
    </xf>
  </cellXfs>
  <cellStyles count="51">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8"/>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cellStyle name="Input" xfId="13" builtinId="20" customBuiltin="1"/>
    <cellStyle name="Linked Cell" xfId="16" builtinId="24" customBuiltin="1"/>
    <cellStyle name="Neutral" xfId="12" builtinId="28" customBuiltin="1"/>
    <cellStyle name="Normal" xfId="0" builtinId="0"/>
    <cellStyle name="Normal 2" xfId="3"/>
    <cellStyle name="Normal 2 2" xfId="50"/>
    <cellStyle name="Normal 3" xfId="47"/>
    <cellStyle name="Normal 4" xfId="45"/>
    <cellStyle name="Note 2" xfId="46"/>
    <cellStyle name="Output" xfId="14" builtinId="21" customBuiltin="1"/>
    <cellStyle name="Percent" xfId="2" builtinId="5"/>
    <cellStyle name="Percent 2" xfId="49"/>
    <cellStyle name="Title" xfId="5" builtinId="15" customBuiltin="1"/>
    <cellStyle name="Total" xfId="20" builtinId="25" customBuiltin="1"/>
    <cellStyle name="Warning Text" xfId="18" builtinId="11" customBuiltin="1"/>
  </cellStyles>
  <dxfs count="2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15675" cy="1441837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a:t>
          </a:r>
          <a:r>
            <a:rPr lang="en-US" sz="1100">
              <a:solidFill>
                <a:schemeClr val="tx1"/>
              </a:solidFill>
              <a:effectLst/>
              <a:latin typeface="+mn-lt"/>
              <a:ea typeface="+mn-ea"/>
              <a:cs typeface="+mn-cs"/>
            </a:rPr>
            <a:t>training participants and subscribers</a:t>
          </a:r>
          <a:r>
            <a:rPr lang="en-US" sz="1100"/>
            <a:t>,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training participants and subscribers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a:t>
          </a:r>
          <a:r>
            <a:rPr lang="en-US" sz="1100">
              <a:solidFill>
                <a:schemeClr val="tx1"/>
              </a:solidFill>
              <a:effectLst/>
              <a:latin typeface="+mn-lt"/>
              <a:ea typeface="+mn-ea"/>
              <a:cs typeface="+mn-cs"/>
            </a:rPr>
            <a:t>training and subscription service</a:t>
          </a:r>
          <a:r>
            <a:rPr lang="en-US" sz="1100"/>
            <a:t>,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 INVESTOR</a:t>
          </a:r>
          <a:r>
            <a:rPr lang="en-US" sz="1100" baseline="0"/>
            <a:t> SERVICES, LLC</a:t>
          </a:r>
          <a:r>
            <a:rPr lang="en-US" sz="1100"/>
            <a:t>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OneDrive\Documents\Business\Training\_Resources\Spreadsheets\IOI%20BSM%20Cone%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ppData/Roaming/Microsoft/Excel/Integrated%20Model%20201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Range"/>
      <sheetName val="Cone Only"/>
      <sheetName val="Cone with Value Range"/>
      <sheetName val="Stock Price Data"/>
      <sheetName val="Calculations"/>
      <sheetName val="Disclaimer"/>
    </sheetNames>
    <sheetDataSet>
      <sheetData sheetId="0">
        <row r="3">
          <cell r="C3">
            <v>0.27655000000000002</v>
          </cell>
        </row>
        <row r="4">
          <cell r="C4">
            <v>0.29138999999999998</v>
          </cell>
        </row>
        <row r="8">
          <cell r="C8">
            <v>5.0000000000000044E-4</v>
          </cell>
        </row>
      </sheetData>
      <sheetData sheetId="1" refreshError="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Model"/>
      <sheetName val="Calculations"/>
      <sheetName val="Full Chart"/>
    </sheetNames>
    <sheetDataSet>
      <sheetData sheetId="0">
        <row r="3">
          <cell r="C3">
            <v>0.17699999999999999</v>
          </cell>
        </row>
      </sheetData>
      <sheetData sheetId="1">
        <row r="22">
          <cell r="M22">
            <v>0.03</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showGridLines="0" tabSelected="1" workbookViewId="0">
      <selection sqref="A1:P1"/>
    </sheetView>
  </sheetViews>
  <sheetFormatPr defaultRowHeight="12.75" x14ac:dyDescent="0.35"/>
  <cols>
    <col min="1" max="1" width="6.73046875" bestFit="1" customWidth="1"/>
    <col min="2" max="2" width="31" customWidth="1"/>
    <col min="3" max="3" width="29.86328125" bestFit="1" customWidth="1"/>
    <col min="4" max="4" width="10.73046875" customWidth="1"/>
    <col min="5" max="7" width="8.73046875" customWidth="1"/>
    <col min="8" max="8" width="10.73046875" customWidth="1"/>
    <col min="9" max="9" width="5.265625" bestFit="1" customWidth="1"/>
    <col min="10" max="10" width="7.86328125" bestFit="1" customWidth="1"/>
    <col min="11" max="11" width="8.59765625" bestFit="1" customWidth="1"/>
    <col min="12" max="12" width="7" bestFit="1" customWidth="1"/>
    <col min="13" max="13" width="8.265625" bestFit="1" customWidth="1"/>
    <col min="14" max="16" width="10.73046875" customWidth="1"/>
    <col min="17" max="17" width="17.86328125" bestFit="1" customWidth="1"/>
  </cols>
  <sheetData>
    <row r="1" spans="1:16" ht="13.15" x14ac:dyDescent="0.4">
      <c r="A1" s="20" t="s">
        <v>19</v>
      </c>
      <c r="B1" s="20"/>
      <c r="C1" s="20"/>
      <c r="D1" s="20"/>
      <c r="E1" s="20"/>
      <c r="F1" s="20"/>
      <c r="G1" s="20"/>
      <c r="H1" s="20"/>
      <c r="I1" s="20"/>
      <c r="J1" s="20"/>
      <c r="K1" s="20"/>
      <c r="L1" s="20"/>
      <c r="M1" s="20"/>
      <c r="N1" s="20"/>
      <c r="O1" s="20"/>
      <c r="P1" s="20"/>
    </row>
    <row r="2" spans="1:16" s="5" customFormat="1" ht="25.5" x14ac:dyDescent="0.35">
      <c r="A2" s="3" t="s">
        <v>0</v>
      </c>
      <c r="B2" s="3" t="s">
        <v>1</v>
      </c>
      <c r="C2" s="3" t="s">
        <v>2</v>
      </c>
      <c r="D2" s="4" t="s">
        <v>22</v>
      </c>
      <c r="E2" s="4" t="s">
        <v>21</v>
      </c>
      <c r="F2" s="4" t="s">
        <v>23</v>
      </c>
      <c r="G2" s="4" t="s">
        <v>24</v>
      </c>
      <c r="H2" s="4" t="s">
        <v>3</v>
      </c>
      <c r="I2" s="4" t="s">
        <v>4</v>
      </c>
      <c r="J2" s="4" t="s">
        <v>5</v>
      </c>
      <c r="K2" s="4" t="s">
        <v>6</v>
      </c>
      <c r="L2" s="4" t="s">
        <v>7</v>
      </c>
      <c r="M2" s="4" t="s">
        <v>10</v>
      </c>
      <c r="N2" s="4" t="s">
        <v>17</v>
      </c>
      <c r="O2" s="4" t="s">
        <v>12</v>
      </c>
      <c r="P2" s="4" t="s">
        <v>14</v>
      </c>
    </row>
    <row r="3" spans="1:16" x14ac:dyDescent="0.35">
      <c r="A3" s="1" t="s">
        <v>31</v>
      </c>
      <c r="B3" s="1" t="s">
        <v>32</v>
      </c>
      <c r="C3" s="1" t="s">
        <v>27</v>
      </c>
      <c r="D3" s="17">
        <v>4.04</v>
      </c>
      <c r="E3" s="7">
        <v>58.29</v>
      </c>
      <c r="F3" s="7">
        <v>59.82</v>
      </c>
      <c r="G3" s="8">
        <f t="shared" ref="G3:G9" si="0">E3/F3</f>
        <v>0.97442326980942828</v>
      </c>
      <c r="H3" s="16" t="s">
        <v>28</v>
      </c>
      <c r="I3" s="16">
        <v>91</v>
      </c>
      <c r="J3" s="7">
        <v>0.16</v>
      </c>
      <c r="K3" s="7">
        <v>57.5</v>
      </c>
      <c r="L3" s="7">
        <v>3.05</v>
      </c>
      <c r="M3" s="7">
        <f t="shared" ref="M3:M9" si="1">E3-L3-J3</f>
        <v>55.080000000000005</v>
      </c>
      <c r="N3" s="9">
        <f t="shared" ref="N3:N9" si="2">M3/F3-1</f>
        <v>-7.9237713139418187E-2</v>
      </c>
      <c r="O3" s="9">
        <f t="shared" ref="O3:O9" si="3">(K3-M3)/M3</f>
        <v>4.3936092955700695E-2</v>
      </c>
      <c r="P3" s="9">
        <f t="shared" ref="P3:P9" si="4">(1+O3)^(365/I3)-1</f>
        <v>0.18823094984862254</v>
      </c>
    </row>
    <row r="4" spans="1:16" x14ac:dyDescent="0.35">
      <c r="A4" s="14" t="s">
        <v>33</v>
      </c>
      <c r="B4" s="14" t="s">
        <v>34</v>
      </c>
      <c r="C4" s="14" t="s">
        <v>51</v>
      </c>
      <c r="D4" s="17">
        <v>3.85</v>
      </c>
      <c r="E4" s="7">
        <v>51.14</v>
      </c>
      <c r="F4" s="7">
        <v>52.73</v>
      </c>
      <c r="G4" s="8">
        <f t="shared" si="0"/>
        <v>0.96984638725583161</v>
      </c>
      <c r="H4" s="16" t="s">
        <v>28</v>
      </c>
      <c r="I4" s="16">
        <v>91</v>
      </c>
      <c r="J4" s="7">
        <v>0.94</v>
      </c>
      <c r="K4" s="7">
        <v>50</v>
      </c>
      <c r="L4" s="7">
        <v>2.0499999999999998</v>
      </c>
      <c r="M4" s="7">
        <f t="shared" si="1"/>
        <v>48.150000000000006</v>
      </c>
      <c r="N4" s="9">
        <f t="shared" si="2"/>
        <v>-8.6857576332258546E-2</v>
      </c>
      <c r="O4" s="9">
        <f t="shared" si="3"/>
        <v>3.8421599169262598E-2</v>
      </c>
      <c r="P4" s="9">
        <f t="shared" si="4"/>
        <v>0.1632546102320318</v>
      </c>
    </row>
    <row r="5" spans="1:16" x14ac:dyDescent="0.35">
      <c r="A5" s="14" t="s">
        <v>35</v>
      </c>
      <c r="B5" s="14" t="s">
        <v>36</v>
      </c>
      <c r="C5" s="14" t="s">
        <v>51</v>
      </c>
      <c r="D5" s="17">
        <v>3.75</v>
      </c>
      <c r="E5" s="7">
        <v>80.7</v>
      </c>
      <c r="F5" s="7">
        <v>82.01</v>
      </c>
      <c r="G5" s="8">
        <f t="shared" si="0"/>
        <v>0.98402633825143271</v>
      </c>
      <c r="H5" s="16" t="s">
        <v>28</v>
      </c>
      <c r="I5" s="16">
        <v>91</v>
      </c>
      <c r="J5" s="7">
        <v>0.75</v>
      </c>
      <c r="K5" s="7">
        <v>80</v>
      </c>
      <c r="L5" s="7">
        <v>2.64</v>
      </c>
      <c r="M5" s="7">
        <f t="shared" si="1"/>
        <v>77.31</v>
      </c>
      <c r="N5" s="9">
        <f t="shared" si="2"/>
        <v>-5.7310084136080963E-2</v>
      </c>
      <c r="O5" s="9">
        <f t="shared" si="3"/>
        <v>3.4794981244340932E-2</v>
      </c>
      <c r="P5" s="9">
        <f t="shared" si="4"/>
        <v>0.14704508703922148</v>
      </c>
    </row>
    <row r="6" spans="1:16" x14ac:dyDescent="0.35">
      <c r="A6" s="1" t="s">
        <v>37</v>
      </c>
      <c r="B6" s="1" t="s">
        <v>38</v>
      </c>
      <c r="C6" s="1" t="s">
        <v>52</v>
      </c>
      <c r="D6" s="17">
        <v>3.34</v>
      </c>
      <c r="E6" s="7">
        <v>44.52</v>
      </c>
      <c r="F6" s="7">
        <v>44.61</v>
      </c>
      <c r="G6" s="8">
        <f t="shared" si="0"/>
        <v>0.99798251513113656</v>
      </c>
      <c r="H6" s="16" t="s">
        <v>30</v>
      </c>
      <c r="I6" s="16">
        <v>147</v>
      </c>
      <c r="J6" s="7">
        <v>0.19</v>
      </c>
      <c r="K6" s="7">
        <v>45</v>
      </c>
      <c r="L6" s="7">
        <v>1.86</v>
      </c>
      <c r="M6" s="7">
        <f t="shared" si="1"/>
        <v>42.470000000000006</v>
      </c>
      <c r="N6" s="9">
        <f t="shared" si="2"/>
        <v>-4.7971306881864906E-2</v>
      </c>
      <c r="O6" s="9">
        <f t="shared" si="3"/>
        <v>5.9571462208617698E-2</v>
      </c>
      <c r="P6" s="9">
        <f t="shared" si="4"/>
        <v>0.15451145603508154</v>
      </c>
    </row>
    <row r="7" spans="1:16" x14ac:dyDescent="0.35">
      <c r="A7" s="1" t="s">
        <v>39</v>
      </c>
      <c r="B7" s="1" t="s">
        <v>40</v>
      </c>
      <c r="C7" s="1" t="s">
        <v>53</v>
      </c>
      <c r="D7" s="17">
        <v>3.2</v>
      </c>
      <c r="E7" s="7">
        <v>78.959999999999994</v>
      </c>
      <c r="F7" s="7">
        <v>80.349999999999994</v>
      </c>
      <c r="G7" s="8">
        <f t="shared" si="0"/>
        <v>0.98270068450528936</v>
      </c>
      <c r="H7" s="16" t="s">
        <v>30</v>
      </c>
      <c r="I7" s="16">
        <v>147</v>
      </c>
      <c r="J7" s="7">
        <v>0.44</v>
      </c>
      <c r="K7" s="7">
        <v>80</v>
      </c>
      <c r="L7" s="7">
        <v>3.5</v>
      </c>
      <c r="M7" s="7">
        <f t="shared" si="1"/>
        <v>75.02</v>
      </c>
      <c r="N7" s="9">
        <f t="shared" si="2"/>
        <v>-6.6334785314250189E-2</v>
      </c>
      <c r="O7" s="9">
        <f t="shared" si="3"/>
        <v>6.6382298053852359E-2</v>
      </c>
      <c r="P7" s="9">
        <f t="shared" si="4"/>
        <v>0.17302591892359298</v>
      </c>
    </row>
    <row r="8" spans="1:16" x14ac:dyDescent="0.35">
      <c r="A8" s="1" t="s">
        <v>41</v>
      </c>
      <c r="B8" s="1" t="s">
        <v>42</v>
      </c>
      <c r="C8" s="1" t="s">
        <v>26</v>
      </c>
      <c r="D8" s="17">
        <v>3.19</v>
      </c>
      <c r="E8" s="7">
        <v>57.81</v>
      </c>
      <c r="F8" s="7">
        <v>59.52</v>
      </c>
      <c r="G8" s="8">
        <f t="shared" si="0"/>
        <v>0.97127016129032262</v>
      </c>
      <c r="H8" s="16" t="s">
        <v>28</v>
      </c>
      <c r="I8" s="16">
        <v>91</v>
      </c>
      <c r="J8" s="7">
        <v>0</v>
      </c>
      <c r="K8" s="7">
        <v>57.5</v>
      </c>
      <c r="L8" s="7">
        <v>2.7</v>
      </c>
      <c r="M8" s="7">
        <f t="shared" si="1"/>
        <v>55.11</v>
      </c>
      <c r="N8" s="9">
        <f t="shared" si="2"/>
        <v>-7.4092741935483875E-2</v>
      </c>
      <c r="O8" s="9">
        <f t="shared" si="3"/>
        <v>4.336780983487571E-2</v>
      </c>
      <c r="P8" s="9">
        <f t="shared" si="4"/>
        <v>0.18563863803785607</v>
      </c>
    </row>
    <row r="9" spans="1:16" x14ac:dyDescent="0.35">
      <c r="A9" s="1" t="s">
        <v>43</v>
      </c>
      <c r="B9" s="1" t="s">
        <v>44</v>
      </c>
      <c r="C9" s="1" t="s">
        <v>54</v>
      </c>
      <c r="D9" s="17">
        <v>3.13</v>
      </c>
      <c r="E9" s="7">
        <v>41.61</v>
      </c>
      <c r="F9" s="7">
        <v>42.14</v>
      </c>
      <c r="G9" s="8">
        <f t="shared" si="0"/>
        <v>0.98742287612719504</v>
      </c>
      <c r="H9" s="18" t="s">
        <v>28</v>
      </c>
      <c r="I9" s="16">
        <v>91</v>
      </c>
      <c r="J9" s="7">
        <v>0.2</v>
      </c>
      <c r="K9" s="7">
        <v>40</v>
      </c>
      <c r="L9" s="7">
        <v>2.85</v>
      </c>
      <c r="M9" s="7">
        <f t="shared" si="1"/>
        <v>38.559999999999995</v>
      </c>
      <c r="N9" s="9">
        <f t="shared" si="2"/>
        <v>-8.4954912197437227E-2</v>
      </c>
      <c r="O9" s="9">
        <f t="shared" si="3"/>
        <v>3.7344398340249094E-2</v>
      </c>
      <c r="P9" s="9">
        <f t="shared" si="4"/>
        <v>0.15842212074446826</v>
      </c>
    </row>
    <row r="10" spans="1:16" x14ac:dyDescent="0.35">
      <c r="A10" s="1" t="s">
        <v>45</v>
      </c>
      <c r="B10" s="1" t="s">
        <v>46</v>
      </c>
      <c r="C10" s="1" t="s">
        <v>55</v>
      </c>
      <c r="D10" s="17">
        <v>3.12</v>
      </c>
      <c r="E10" s="7">
        <v>59.69</v>
      </c>
      <c r="F10" s="7">
        <v>62.43</v>
      </c>
      <c r="G10" s="8">
        <f t="shared" ref="G10:G12" si="5">E10/F10</f>
        <v>0.9561108441454429</v>
      </c>
      <c r="H10" s="16" t="s">
        <v>29</v>
      </c>
      <c r="I10" s="16">
        <v>119</v>
      </c>
      <c r="J10" s="7">
        <v>0.32</v>
      </c>
      <c r="K10" s="7">
        <v>60</v>
      </c>
      <c r="L10" s="7">
        <v>2.44</v>
      </c>
      <c r="M10" s="7">
        <f t="shared" ref="M10:M12" si="6">E10-L10-J10</f>
        <v>56.93</v>
      </c>
      <c r="N10" s="9">
        <f t="shared" ref="N10:N12" si="7">M10/F10-1</f>
        <v>-8.809867051097231E-2</v>
      </c>
      <c r="O10" s="9">
        <f t="shared" ref="O10:O12" si="8">(K10-M10)/M10</f>
        <v>5.3925873880203763E-2</v>
      </c>
      <c r="P10" s="9">
        <f t="shared" ref="P10:P12" si="9">(1+O10)^(365/I10)-1</f>
        <v>0.17479922017826799</v>
      </c>
    </row>
    <row r="11" spans="1:16" x14ac:dyDescent="0.35">
      <c r="A11" s="1" t="s">
        <v>47</v>
      </c>
      <c r="B11" s="1" t="s">
        <v>48</v>
      </c>
      <c r="C11" s="1" t="s">
        <v>56</v>
      </c>
      <c r="D11" s="6">
        <v>2.96</v>
      </c>
      <c r="E11" s="7">
        <v>83.7</v>
      </c>
      <c r="F11" s="7">
        <v>86.66</v>
      </c>
      <c r="G11" s="8">
        <f t="shared" si="5"/>
        <v>0.96584352642510973</v>
      </c>
      <c r="H11" s="16" t="s">
        <v>30</v>
      </c>
      <c r="I11" s="16">
        <v>147</v>
      </c>
      <c r="J11" s="7">
        <v>0.4</v>
      </c>
      <c r="K11" s="7">
        <v>85</v>
      </c>
      <c r="L11" s="7">
        <v>4.45</v>
      </c>
      <c r="M11" s="7">
        <f t="shared" si="6"/>
        <v>78.849999999999994</v>
      </c>
      <c r="N11" s="9">
        <f t="shared" si="7"/>
        <v>-9.0122317101315463E-2</v>
      </c>
      <c r="O11" s="9">
        <f t="shared" si="8"/>
        <v>7.7996195307546048E-2</v>
      </c>
      <c r="P11" s="9">
        <f t="shared" si="9"/>
        <v>0.20500363044994874</v>
      </c>
    </row>
    <row r="12" spans="1:16" x14ac:dyDescent="0.35">
      <c r="A12" s="1" t="s">
        <v>49</v>
      </c>
      <c r="B12" s="1" t="s">
        <v>50</v>
      </c>
      <c r="C12" s="1" t="s">
        <v>57</v>
      </c>
      <c r="D12" s="6">
        <v>2.83</v>
      </c>
      <c r="E12" s="7">
        <v>18.260000000000002</v>
      </c>
      <c r="F12" s="7">
        <v>23.7</v>
      </c>
      <c r="G12" s="8">
        <f t="shared" si="5"/>
        <v>0.77046413502109712</v>
      </c>
      <c r="H12" s="18" t="s">
        <v>29</v>
      </c>
      <c r="I12" s="16">
        <v>119</v>
      </c>
      <c r="J12" s="7">
        <v>6.5000000000000002E-2</v>
      </c>
      <c r="K12" s="7">
        <v>18</v>
      </c>
      <c r="L12" s="7">
        <v>1.1000000000000001</v>
      </c>
      <c r="M12" s="7">
        <f t="shared" si="6"/>
        <v>17.094999999999999</v>
      </c>
      <c r="N12" s="9">
        <f t="shared" si="7"/>
        <v>-0.27869198312236287</v>
      </c>
      <c r="O12" s="9">
        <f t="shared" si="8"/>
        <v>5.2939455981281143E-2</v>
      </c>
      <c r="P12" s="9">
        <f t="shared" si="9"/>
        <v>0.1714299159459971</v>
      </c>
    </row>
    <row r="14" spans="1:16" ht="13.15" x14ac:dyDescent="0.4">
      <c r="A14" s="20" t="s">
        <v>20</v>
      </c>
      <c r="B14" s="20"/>
      <c r="C14" s="20"/>
      <c r="D14" s="20"/>
      <c r="E14" s="20"/>
      <c r="F14" s="20"/>
      <c r="G14" s="20"/>
      <c r="H14" s="20"/>
      <c r="I14" s="20"/>
      <c r="J14" s="20"/>
      <c r="K14" s="20"/>
      <c r="L14" s="20"/>
      <c r="M14" s="20"/>
      <c r="N14" s="20"/>
      <c r="O14" s="20"/>
      <c r="P14" s="20"/>
    </row>
    <row r="15" spans="1:16" s="5" customFormat="1" ht="25.5" x14ac:dyDescent="0.35">
      <c r="A15" s="3" t="s">
        <v>0</v>
      </c>
      <c r="B15" s="3" t="s">
        <v>1</v>
      </c>
      <c r="C15" s="3" t="s">
        <v>2</v>
      </c>
      <c r="D15" s="4" t="s">
        <v>22</v>
      </c>
      <c r="E15" s="4" t="s">
        <v>21</v>
      </c>
      <c r="F15" s="4" t="str">
        <f>F2</f>
        <v>Reported Price</v>
      </c>
      <c r="G15" s="4" t="s">
        <v>16</v>
      </c>
      <c r="H15" s="4" t="s">
        <v>3</v>
      </c>
      <c r="I15" s="4" t="s">
        <v>4</v>
      </c>
      <c r="J15" s="4" t="s">
        <v>5</v>
      </c>
      <c r="K15" s="4" t="s">
        <v>8</v>
      </c>
      <c r="L15" s="4" t="s">
        <v>9</v>
      </c>
      <c r="M15" s="4" t="s">
        <v>11</v>
      </c>
      <c r="N15" s="4" t="s">
        <v>18</v>
      </c>
      <c r="O15" s="4" t="s">
        <v>13</v>
      </c>
      <c r="P15" s="4" t="s">
        <v>15</v>
      </c>
    </row>
    <row r="16" spans="1:16" x14ac:dyDescent="0.35">
      <c r="A16" s="19" t="str">
        <f t="shared" ref="A16:C16" si="10">A3</f>
        <v>C</v>
      </c>
      <c r="B16" s="19" t="str">
        <f t="shared" si="10"/>
        <v>Citigroup</v>
      </c>
      <c r="C16" s="19" t="str">
        <f t="shared" si="10"/>
        <v>Banks - Global</v>
      </c>
      <c r="D16" s="6">
        <f>D3</f>
        <v>4.04</v>
      </c>
      <c r="E16" s="7">
        <f>E3</f>
        <v>58.29</v>
      </c>
      <c r="F16" s="7">
        <f>F3</f>
        <v>59.82</v>
      </c>
      <c r="G16" s="8">
        <f t="shared" ref="G16:G22" si="11">E16/F16</f>
        <v>0.97442326980942828</v>
      </c>
      <c r="H16" s="16" t="str">
        <f>H3</f>
        <v>JUL 21 '17</v>
      </c>
      <c r="I16" s="6">
        <f>I3</f>
        <v>91</v>
      </c>
      <c r="J16" s="7">
        <f>J3</f>
        <v>0.16</v>
      </c>
      <c r="K16" s="7">
        <v>57.5</v>
      </c>
      <c r="L16" s="7">
        <v>2.2999999999999998</v>
      </c>
      <c r="M16" s="7">
        <f t="shared" ref="M16:M22" si="12">K16-L16</f>
        <v>55.2</v>
      </c>
      <c r="N16" s="9">
        <f t="shared" ref="N16:N22" si="13">M16/F16-1</f>
        <v>-7.7231695085255736E-2</v>
      </c>
      <c r="O16" s="9">
        <f>(K16-M16)/M16</f>
        <v>4.1666666666666616E-2</v>
      </c>
      <c r="P16" s="9">
        <f>(1+O16)^(365/I16)-1</f>
        <v>0.17790398065474977</v>
      </c>
    </row>
    <row r="17" spans="1:16" x14ac:dyDescent="0.35">
      <c r="A17" s="19" t="str">
        <f t="shared" ref="A17:C17" si="14">A4</f>
        <v>RDS.A</v>
      </c>
      <c r="B17" s="19" t="str">
        <f t="shared" si="14"/>
        <v>Royal Dutch Shell PLC</v>
      </c>
      <c r="C17" s="19" t="str">
        <f t="shared" si="14"/>
        <v>Oil &amp; Gas Integrated</v>
      </c>
      <c r="D17" s="6">
        <f t="shared" ref="D17:F25" si="15">D4</f>
        <v>3.85</v>
      </c>
      <c r="E17" s="7">
        <f t="shared" si="15"/>
        <v>51.14</v>
      </c>
      <c r="F17" s="7">
        <f t="shared" si="15"/>
        <v>52.73</v>
      </c>
      <c r="G17" s="8">
        <f t="shared" si="11"/>
        <v>0.96984638725583161</v>
      </c>
      <c r="H17" s="16" t="str">
        <f t="shared" ref="H17:J17" si="16">H4</f>
        <v>JUL 21 '17</v>
      </c>
      <c r="I17" s="6">
        <f t="shared" si="16"/>
        <v>91</v>
      </c>
      <c r="J17" s="7">
        <f t="shared" si="16"/>
        <v>0.94</v>
      </c>
      <c r="K17" s="7">
        <v>50</v>
      </c>
      <c r="L17" s="7">
        <v>1.65</v>
      </c>
      <c r="M17" s="7">
        <f t="shared" si="12"/>
        <v>48.35</v>
      </c>
      <c r="N17" s="9">
        <f t="shared" si="13"/>
        <v>-8.3064669068841135E-2</v>
      </c>
      <c r="O17" s="9">
        <f t="shared" ref="O17:O22" si="17">(K17-M17)/M17</f>
        <v>3.4126163391933785E-2</v>
      </c>
      <c r="P17" s="9">
        <f t="shared" ref="P17:P22" si="18">(1+O17)^(365/I17)-1</f>
        <v>0.14407435900823362</v>
      </c>
    </row>
    <row r="18" spans="1:16" x14ac:dyDescent="0.35">
      <c r="A18" s="19" t="str">
        <f t="shared" ref="A18:C18" si="19">A5</f>
        <v>XOM</v>
      </c>
      <c r="B18" s="19" t="str">
        <f t="shared" si="19"/>
        <v>Exxon Mobil Corp.</v>
      </c>
      <c r="C18" s="19" t="str">
        <f t="shared" si="19"/>
        <v>Oil &amp; Gas Integrated</v>
      </c>
      <c r="D18" s="6">
        <f t="shared" si="15"/>
        <v>3.75</v>
      </c>
      <c r="E18" s="7">
        <f t="shared" si="15"/>
        <v>80.7</v>
      </c>
      <c r="F18" s="7">
        <f t="shared" si="15"/>
        <v>82.01</v>
      </c>
      <c r="G18" s="8">
        <f t="shared" si="11"/>
        <v>0.98402633825143271</v>
      </c>
      <c r="H18" s="16" t="str">
        <f t="shared" ref="H18:J18" si="20">H5</f>
        <v>JUL 21 '17</v>
      </c>
      <c r="I18" s="6">
        <f t="shared" si="20"/>
        <v>91</v>
      </c>
      <c r="J18" s="7">
        <f t="shared" si="20"/>
        <v>0.75</v>
      </c>
      <c r="K18" s="7">
        <v>80</v>
      </c>
      <c r="L18" s="7">
        <v>2.4500000000000002</v>
      </c>
      <c r="M18" s="7">
        <f t="shared" si="12"/>
        <v>77.55</v>
      </c>
      <c r="N18" s="9">
        <f t="shared" si="13"/>
        <v>-5.4383611754664107E-2</v>
      </c>
      <c r="O18" s="9">
        <f t="shared" si="17"/>
        <v>3.1592520954223123E-2</v>
      </c>
      <c r="P18" s="9">
        <f t="shared" si="18"/>
        <v>0.13287288176215584</v>
      </c>
    </row>
    <row r="19" spans="1:16" x14ac:dyDescent="0.35">
      <c r="A19" s="19" t="str">
        <f t="shared" ref="A19:C19" si="21">A6</f>
        <v>ORCL</v>
      </c>
      <c r="B19" s="19" t="str">
        <f t="shared" si="21"/>
        <v>Oracle</v>
      </c>
      <c r="C19" s="19" t="str">
        <f t="shared" si="21"/>
        <v>Software - Infrastructure</v>
      </c>
      <c r="D19" s="6">
        <f t="shared" si="15"/>
        <v>3.34</v>
      </c>
      <c r="E19" s="7">
        <f t="shared" si="15"/>
        <v>44.52</v>
      </c>
      <c r="F19" s="7">
        <f t="shared" si="15"/>
        <v>44.61</v>
      </c>
      <c r="G19" s="8">
        <f t="shared" si="11"/>
        <v>0.99798251513113656</v>
      </c>
      <c r="H19" s="18" t="str">
        <f t="shared" ref="H19:J19" si="22">H6</f>
        <v>SEP 15 '17</v>
      </c>
      <c r="I19" s="6">
        <f t="shared" si="22"/>
        <v>147</v>
      </c>
      <c r="J19" s="7">
        <f t="shared" si="22"/>
        <v>0.19</v>
      </c>
      <c r="K19" s="7">
        <v>45</v>
      </c>
      <c r="L19" s="7">
        <v>2.2999999999999998</v>
      </c>
      <c r="M19" s="7">
        <f t="shared" si="12"/>
        <v>42.7</v>
      </c>
      <c r="N19" s="9">
        <f t="shared" si="13"/>
        <v>-4.2815512216991647E-2</v>
      </c>
      <c r="O19" s="9">
        <f t="shared" si="17"/>
        <v>5.3864168618266907E-2</v>
      </c>
      <c r="P19" s="9">
        <f t="shared" si="18"/>
        <v>0.13913213371070055</v>
      </c>
    </row>
    <row r="20" spans="1:16" x14ac:dyDescent="0.35">
      <c r="A20" s="19" t="str">
        <f t="shared" ref="A20:C20" si="23">A7</f>
        <v>DOV</v>
      </c>
      <c r="B20" s="19" t="str">
        <f t="shared" si="23"/>
        <v>Dover Corp.</v>
      </c>
      <c r="C20" s="19" t="str">
        <f t="shared" si="23"/>
        <v>Diversified Industrials</v>
      </c>
      <c r="D20" s="6">
        <f t="shared" si="15"/>
        <v>3.2</v>
      </c>
      <c r="E20" s="7">
        <f t="shared" si="15"/>
        <v>78.959999999999994</v>
      </c>
      <c r="F20" s="7">
        <f t="shared" si="15"/>
        <v>80.349999999999994</v>
      </c>
      <c r="G20" s="8">
        <f t="shared" si="11"/>
        <v>0.98270068450528936</v>
      </c>
      <c r="H20" s="16" t="str">
        <f t="shared" ref="H20:J20" si="24">H7</f>
        <v>SEP 15 '17</v>
      </c>
      <c r="I20" s="6">
        <f t="shared" si="24"/>
        <v>147</v>
      </c>
      <c r="J20" s="7">
        <f t="shared" si="24"/>
        <v>0.44</v>
      </c>
      <c r="K20" s="7">
        <v>80</v>
      </c>
      <c r="L20" s="7">
        <v>4.9000000000000004</v>
      </c>
      <c r="M20" s="7">
        <f t="shared" si="12"/>
        <v>75.099999999999994</v>
      </c>
      <c r="N20" s="9">
        <f t="shared" si="13"/>
        <v>-6.5339141257000577E-2</v>
      </c>
      <c r="O20" s="9">
        <f t="shared" si="17"/>
        <v>6.5246338215712463E-2</v>
      </c>
      <c r="P20" s="9">
        <f t="shared" si="18"/>
        <v>0.16992571635103726</v>
      </c>
    </row>
    <row r="21" spans="1:16" x14ac:dyDescent="0.35">
      <c r="A21" s="19" t="str">
        <f t="shared" ref="A21:C21" si="25">A8</f>
        <v>CTSH</v>
      </c>
      <c r="B21" s="19" t="str">
        <f t="shared" si="25"/>
        <v>Cognizant Technology</v>
      </c>
      <c r="C21" s="19" t="str">
        <f t="shared" si="25"/>
        <v>Information Technology Services</v>
      </c>
      <c r="D21" s="6">
        <f t="shared" si="15"/>
        <v>3.19</v>
      </c>
      <c r="E21" s="7">
        <f t="shared" si="15"/>
        <v>57.81</v>
      </c>
      <c r="F21" s="7">
        <f t="shared" si="15"/>
        <v>59.52</v>
      </c>
      <c r="G21" s="8">
        <f t="shared" si="11"/>
        <v>0.97127016129032262</v>
      </c>
      <c r="H21" s="18" t="str">
        <f t="shared" ref="H21:J21" si="26">H8</f>
        <v>JUL 21 '17</v>
      </c>
      <c r="I21" s="6">
        <f t="shared" si="26"/>
        <v>91</v>
      </c>
      <c r="J21" s="7">
        <f t="shared" si="26"/>
        <v>0</v>
      </c>
      <c r="K21" s="7">
        <v>57.5</v>
      </c>
      <c r="L21" s="7">
        <v>2.5499999999999998</v>
      </c>
      <c r="M21" s="7">
        <f t="shared" si="12"/>
        <v>54.95</v>
      </c>
      <c r="N21" s="9">
        <f t="shared" si="13"/>
        <v>-7.6780913978494625E-2</v>
      </c>
      <c r="O21" s="9">
        <f t="shared" si="17"/>
        <v>4.6405823475887113E-2</v>
      </c>
      <c r="P21" s="9">
        <f t="shared" si="18"/>
        <v>0.19954646950385602</v>
      </c>
    </row>
    <row r="22" spans="1:16" x14ac:dyDescent="0.35">
      <c r="A22" s="19" t="str">
        <f t="shared" ref="A22:C22" si="27">A9</f>
        <v>BEN</v>
      </c>
      <c r="B22" s="19" t="str">
        <f t="shared" si="27"/>
        <v>Franklin Resources</v>
      </c>
      <c r="C22" s="19" t="str">
        <f t="shared" si="27"/>
        <v>Asset Management</v>
      </c>
      <c r="D22" s="6">
        <f t="shared" si="15"/>
        <v>3.13</v>
      </c>
      <c r="E22" s="7">
        <f t="shared" si="15"/>
        <v>41.61</v>
      </c>
      <c r="F22" s="7">
        <f t="shared" si="15"/>
        <v>42.14</v>
      </c>
      <c r="G22" s="8">
        <f t="shared" si="11"/>
        <v>0.98742287612719504</v>
      </c>
      <c r="H22" s="18" t="str">
        <f t="shared" ref="H22:J22" si="28">H9</f>
        <v>JUL 21 '17</v>
      </c>
      <c r="I22" s="6">
        <f t="shared" si="28"/>
        <v>91</v>
      </c>
      <c r="J22" s="7">
        <f t="shared" si="28"/>
        <v>0.2</v>
      </c>
      <c r="K22" s="7">
        <v>40</v>
      </c>
      <c r="L22" s="7">
        <v>1.4</v>
      </c>
      <c r="M22" s="7">
        <f t="shared" si="12"/>
        <v>38.6</v>
      </c>
      <c r="N22" s="9">
        <f t="shared" si="13"/>
        <v>-8.400569530137636E-2</v>
      </c>
      <c r="O22" s="9">
        <f t="shared" si="17"/>
        <v>3.6269430051813434E-2</v>
      </c>
      <c r="P22" s="9">
        <f t="shared" si="18"/>
        <v>0.15361468596446115</v>
      </c>
    </row>
    <row r="23" spans="1:16" x14ac:dyDescent="0.35">
      <c r="A23" s="19" t="str">
        <f t="shared" ref="A23:C23" si="29">A10</f>
        <v>AIG</v>
      </c>
      <c r="B23" s="19" t="str">
        <f t="shared" si="29"/>
        <v>American International Group</v>
      </c>
      <c r="C23" s="19" t="str">
        <f t="shared" si="29"/>
        <v>Insurance - Diversified</v>
      </c>
      <c r="D23" s="6">
        <f t="shared" si="15"/>
        <v>3.12</v>
      </c>
      <c r="E23" s="7">
        <f t="shared" si="15"/>
        <v>59.69</v>
      </c>
      <c r="F23" s="7">
        <f t="shared" si="15"/>
        <v>62.43</v>
      </c>
      <c r="G23" s="8">
        <f t="shared" ref="G23:G25" si="30">E23/F23</f>
        <v>0.9561108441454429</v>
      </c>
      <c r="H23" s="18" t="str">
        <f t="shared" ref="H23:J23" si="31">H10</f>
        <v>AUG 18 '17</v>
      </c>
      <c r="I23" s="6">
        <f t="shared" si="31"/>
        <v>119</v>
      </c>
      <c r="J23" s="7">
        <f t="shared" si="31"/>
        <v>0.32</v>
      </c>
      <c r="K23" s="7">
        <v>60</v>
      </c>
      <c r="L23" s="7">
        <v>3.05</v>
      </c>
      <c r="M23" s="7">
        <f t="shared" ref="M23:M25" si="32">K23-L23</f>
        <v>56.95</v>
      </c>
      <c r="N23" s="9">
        <f t="shared" ref="N23:N25" si="33">M23/F23-1</f>
        <v>-8.777831170911421E-2</v>
      </c>
      <c r="O23" s="9">
        <f t="shared" ref="O23:O25" si="34">(K23-M23)/M23</f>
        <v>5.355575065847229E-2</v>
      </c>
      <c r="P23" s="9">
        <f t="shared" ref="P23:P25" si="35">(1+O23)^(365/I23)-1</f>
        <v>0.17353422704950772</v>
      </c>
    </row>
    <row r="24" spans="1:16" x14ac:dyDescent="0.35">
      <c r="A24" s="19" t="str">
        <f t="shared" ref="A24:C25" si="36">A11</f>
        <v>COF</v>
      </c>
      <c r="B24" s="19" t="str">
        <f t="shared" si="36"/>
        <v>Capital One Financial</v>
      </c>
      <c r="C24" s="19" t="str">
        <f t="shared" si="36"/>
        <v>Credit Services</v>
      </c>
      <c r="D24" s="6">
        <f t="shared" ref="D24:E24" si="37">D11</f>
        <v>2.96</v>
      </c>
      <c r="E24" s="7">
        <f t="shared" si="37"/>
        <v>83.7</v>
      </c>
      <c r="F24" s="7">
        <f t="shared" si="15"/>
        <v>86.66</v>
      </c>
      <c r="G24" s="8">
        <f t="shared" si="30"/>
        <v>0.96584352642510973</v>
      </c>
      <c r="H24" s="18" t="str">
        <f t="shared" ref="H24:J24" si="38">H11</f>
        <v>SEP 15 '17</v>
      </c>
      <c r="I24" s="6">
        <f t="shared" si="38"/>
        <v>147</v>
      </c>
      <c r="J24" s="7">
        <f t="shared" si="38"/>
        <v>0.4</v>
      </c>
      <c r="K24" s="7">
        <v>85</v>
      </c>
      <c r="L24" s="7">
        <v>6</v>
      </c>
      <c r="M24" s="7">
        <f t="shared" si="32"/>
        <v>79</v>
      </c>
      <c r="N24" s="9">
        <f t="shared" si="33"/>
        <v>-8.8391414724209527E-2</v>
      </c>
      <c r="O24" s="9">
        <f t="shared" si="34"/>
        <v>7.5949367088607597E-2</v>
      </c>
      <c r="P24" s="9">
        <f t="shared" si="35"/>
        <v>0.19933058368164369</v>
      </c>
    </row>
    <row r="25" spans="1:16" x14ac:dyDescent="0.35">
      <c r="A25" s="19" t="str">
        <f t="shared" si="36"/>
        <v>HPE</v>
      </c>
      <c r="B25" s="19" t="str">
        <f t="shared" si="36"/>
        <v>Hewlett Packard Enterprise</v>
      </c>
      <c r="C25" s="19" t="str">
        <f t="shared" si="36"/>
        <v>Communication Equipment</v>
      </c>
      <c r="D25" s="6">
        <f t="shared" ref="D25:E25" si="39">D12</f>
        <v>2.83</v>
      </c>
      <c r="E25" s="7">
        <f t="shared" si="39"/>
        <v>18.260000000000002</v>
      </c>
      <c r="F25" s="7">
        <f t="shared" si="15"/>
        <v>23.7</v>
      </c>
      <c r="G25" s="8">
        <f t="shared" si="30"/>
        <v>0.77046413502109712</v>
      </c>
      <c r="H25" s="18" t="str">
        <f t="shared" ref="H25:J25" si="40">H12</f>
        <v>AUG 18 '17</v>
      </c>
      <c r="I25" s="6">
        <f t="shared" si="40"/>
        <v>119</v>
      </c>
      <c r="J25" s="7">
        <f t="shared" si="40"/>
        <v>6.5000000000000002E-2</v>
      </c>
      <c r="K25" s="7">
        <v>18</v>
      </c>
      <c r="L25" s="7">
        <v>0.9</v>
      </c>
      <c r="M25" s="7">
        <f t="shared" si="32"/>
        <v>17.100000000000001</v>
      </c>
      <c r="N25" s="9">
        <f t="shared" si="33"/>
        <v>-0.27848101265822778</v>
      </c>
      <c r="O25" s="9">
        <f t="shared" si="34"/>
        <v>5.2631578947368335E-2</v>
      </c>
      <c r="P25" s="9">
        <f t="shared" si="35"/>
        <v>0.17037963654812605</v>
      </c>
    </row>
    <row r="28" spans="1:16" x14ac:dyDescent="0.35">
      <c r="A28" s="11" t="s">
        <v>58</v>
      </c>
      <c r="B28" s="12"/>
      <c r="C28" s="13"/>
    </row>
    <row r="30" spans="1:16" ht="13.15" x14ac:dyDescent="0.4">
      <c r="A30" s="15" t="s">
        <v>25</v>
      </c>
    </row>
    <row r="31" spans="1:16" x14ac:dyDescent="0.35">
      <c r="A31" s="10" t="s">
        <v>59</v>
      </c>
    </row>
    <row r="32" spans="1:16" x14ac:dyDescent="0.35">
      <c r="A32" t="s">
        <v>60</v>
      </c>
    </row>
    <row r="33" spans="1:1" x14ac:dyDescent="0.35">
      <c r="A33" t="s">
        <v>61</v>
      </c>
    </row>
  </sheetData>
  <sortState ref="A2:L8">
    <sortCondition descending="1" ref="D2"/>
  </sortState>
  <mergeCells count="2">
    <mergeCell ref="A1:P1"/>
    <mergeCell ref="A14:P14"/>
  </mergeCells>
  <phoneticPr fontId="6" type="noConversion"/>
  <conditionalFormatting sqref="P3">
    <cfRule type="expression" dxfId="19" priority="20">
      <formula>$P$3&gt;$P$16</formula>
    </cfRule>
  </conditionalFormatting>
  <conditionalFormatting sqref="P4">
    <cfRule type="expression" dxfId="18" priority="19">
      <formula>$P$4&gt;$P$17</formula>
    </cfRule>
  </conditionalFormatting>
  <conditionalFormatting sqref="P5">
    <cfRule type="expression" dxfId="17" priority="18">
      <formula>$P$5&gt;$P$18</formula>
    </cfRule>
  </conditionalFormatting>
  <conditionalFormatting sqref="P6">
    <cfRule type="expression" dxfId="16" priority="17">
      <formula>$P$6&gt;$P$19</formula>
    </cfRule>
  </conditionalFormatting>
  <conditionalFormatting sqref="P7">
    <cfRule type="expression" dxfId="15" priority="16">
      <formula>$P$7&gt;$P$20</formula>
    </cfRule>
  </conditionalFormatting>
  <conditionalFormatting sqref="P8">
    <cfRule type="expression" dxfId="14" priority="15">
      <formula>$P$8&gt;$P$21</formula>
    </cfRule>
  </conditionalFormatting>
  <conditionalFormatting sqref="P10">
    <cfRule type="expression" dxfId="13" priority="14">
      <formula>$P$10&gt;$P$23</formula>
    </cfRule>
  </conditionalFormatting>
  <conditionalFormatting sqref="P16">
    <cfRule type="expression" dxfId="12" priority="13">
      <formula>$P$16&gt;$P$3</formula>
    </cfRule>
  </conditionalFormatting>
  <conditionalFormatting sqref="P17">
    <cfRule type="expression" dxfId="11" priority="12">
      <formula>$P$17&gt;$P$4</formula>
    </cfRule>
  </conditionalFormatting>
  <conditionalFormatting sqref="P20">
    <cfRule type="expression" dxfId="10" priority="9">
      <formula>$P$20&gt;$P$7</formula>
    </cfRule>
  </conditionalFormatting>
  <conditionalFormatting sqref="P19">
    <cfRule type="expression" dxfId="9" priority="10">
      <formula>$P$19&gt;$P$6</formula>
    </cfRule>
  </conditionalFormatting>
  <conditionalFormatting sqref="P18">
    <cfRule type="expression" dxfId="8" priority="11">
      <formula>$P$18&gt;$P$5</formula>
    </cfRule>
  </conditionalFormatting>
  <conditionalFormatting sqref="P21">
    <cfRule type="expression" dxfId="7" priority="8">
      <formula>$P$21&gt;$P$8</formula>
    </cfRule>
  </conditionalFormatting>
  <conditionalFormatting sqref="P23">
    <cfRule type="expression" dxfId="6" priority="7">
      <formula>$P$23&gt;$P$10</formula>
    </cfRule>
  </conditionalFormatting>
  <conditionalFormatting sqref="P24">
    <cfRule type="expression" dxfId="5" priority="6">
      <formula>$P$24&gt;$P$11</formula>
    </cfRule>
  </conditionalFormatting>
  <conditionalFormatting sqref="P11">
    <cfRule type="expression" dxfId="4" priority="5">
      <formula>$P$11&gt;$P$24</formula>
    </cfRule>
  </conditionalFormatting>
  <conditionalFormatting sqref="P25">
    <cfRule type="expression" dxfId="3" priority="4">
      <formula>$P$25&gt;$P$12</formula>
    </cfRule>
  </conditionalFormatting>
  <conditionalFormatting sqref="P12">
    <cfRule type="expression" dxfId="2" priority="3">
      <formula>$P$12&gt;$P$25</formula>
    </cfRule>
  </conditionalFormatting>
  <conditionalFormatting sqref="P22">
    <cfRule type="expression" dxfId="1" priority="2">
      <formula>$P$22&gt;$P$9</formula>
    </cfRule>
  </conditionalFormatting>
  <conditionalFormatting sqref="P9">
    <cfRule type="expression" dxfId="0" priority="1">
      <formula>$P$9&gt;$P$22</formula>
    </cfRule>
  </conditionalFormatting>
  <pageMargins left="0.5" right="0.5" top="1" bottom="1" header="0.5" footer="0.5"/>
  <pageSetup scale="70" orientation="landscape" r:id="rId1"/>
  <headerFooter alignWithMargins="0">
    <oddHeader>&amp;L&amp;G&amp;R&amp;16Covered Call Corner</oddHeader>
    <oddFooter>&amp;LPrices during market hours on 04-21-2017 (bid prices shown)&amp;CContact: erik@frameworkinvesting.com&amp;R+01 646 801 2464 (T)</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showGridLines="0" workbookViewId="0">
      <selection activeCell="U8" sqref="U8"/>
    </sheetView>
  </sheetViews>
  <sheetFormatPr defaultColWidth="9.1328125" defaultRowHeight="14.25" x14ac:dyDescent="0.45"/>
  <cols>
    <col min="1" max="16384" width="9.13281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Covered Call Corner 2016-09-30</vt:lpstr>
      <vt:lpstr>Disclaimer</vt:lpstr>
      <vt:lpstr>'Covered Call Corner 2016-09-30'!Print_Titles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cp:lastPrinted>2017-04-21T14:42:32Z</cp:lastPrinted>
  <dcterms:created xsi:type="dcterms:W3CDTF">2011-04-30T02:50:01Z</dcterms:created>
  <dcterms:modified xsi:type="dcterms:W3CDTF">2017-04-21T14:42:39Z</dcterms:modified>
</cp:coreProperties>
</file>