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docs.live.net/31dfedd50d51e5ce/Documents/Business/Models/CCC/"/>
    </mc:Choice>
  </mc:AlternateContent>
  <bookViews>
    <workbookView xWindow="0" yWindow="0" windowWidth="20490" windowHeight="8115"/>
  </bookViews>
  <sheets>
    <sheet name="Covered Call Corner 2016-03-31" sheetId="1" r:id="rId1"/>
    <sheet name="Disclaimer" sheetId="3" r:id="rId2"/>
  </sheets>
  <externalReferences>
    <externalReference r:id="rId3"/>
    <externalReference r:id="rId4"/>
  </externalReferences>
  <definedNames>
    <definedName name="coe">[1]Control!$D$9</definedName>
    <definedName name="daycount">[1]Control!#REF!</definedName>
    <definedName name="divYield">[1]Control!$D$8</definedName>
    <definedName name="infl">'[2]Valuation Model'!$M$22</definedName>
    <definedName name="iVol">[1]Control!$C$3</definedName>
    <definedName name="iVol2">[1]Control!$C$4</definedName>
    <definedName name="lowBound">[1]Control!#REF!</definedName>
    <definedName name="netDrift">[1]Control!$C$8</definedName>
    <definedName name="_xlnm.Print_Titles" localSheetId="0">'Covered Call Corner 2016-03-31'!$A:$B</definedName>
    <definedName name="upBound">[1]Control!#REF!</definedName>
  </definedNames>
  <calcPr calcId="162913"/>
</workbook>
</file>

<file path=xl/calcChain.xml><?xml version="1.0" encoding="utf-8"?>
<calcChain xmlns="http://schemas.openxmlformats.org/spreadsheetml/2006/main">
  <c r="P12" i="1" l="1"/>
  <c r="U12" i="1" s="1"/>
  <c r="W12" i="1" s="1"/>
  <c r="Q12" i="1"/>
  <c r="T12" i="1" s="1"/>
  <c r="S12" i="1" l="1"/>
  <c r="V12" i="1"/>
  <c r="X12" i="1" s="1"/>
  <c r="P2" i="1"/>
  <c r="P3" i="1" l="1"/>
  <c r="S3" i="1" s="1"/>
  <c r="Q3" i="1"/>
  <c r="T3" i="1" s="1"/>
  <c r="P4" i="1"/>
  <c r="S4" i="1" s="1"/>
  <c r="Q4" i="1"/>
  <c r="T4" i="1" s="1"/>
  <c r="P5" i="1"/>
  <c r="S5" i="1" s="1"/>
  <c r="Q5" i="1"/>
  <c r="T5" i="1" s="1"/>
  <c r="P6" i="1"/>
  <c r="S6" i="1" s="1"/>
  <c r="Q6" i="1"/>
  <c r="T6" i="1" s="1"/>
  <c r="P7" i="1"/>
  <c r="S7" i="1" s="1"/>
  <c r="Q7" i="1"/>
  <c r="T7" i="1" s="1"/>
  <c r="P8" i="1"/>
  <c r="S8" i="1" s="1"/>
  <c r="Q8" i="1"/>
  <c r="T8" i="1" s="1"/>
  <c r="P9" i="1"/>
  <c r="S9" i="1" s="1"/>
  <c r="Q9" i="1"/>
  <c r="T9" i="1" s="1"/>
  <c r="P10" i="1"/>
  <c r="S10" i="1" s="1"/>
  <c r="Q10" i="1"/>
  <c r="T10" i="1" s="1"/>
  <c r="P11" i="1"/>
  <c r="S11" i="1" s="1"/>
  <c r="Q11" i="1"/>
  <c r="T11" i="1" s="1"/>
  <c r="Q2" i="1"/>
  <c r="V2" i="1" s="1"/>
  <c r="X2" i="1" s="1"/>
  <c r="U2" i="1"/>
  <c r="W2" i="1" s="1"/>
  <c r="V10" i="1" l="1"/>
  <c r="X10" i="1" s="1"/>
  <c r="V8" i="1"/>
  <c r="X8" i="1" s="1"/>
  <c r="V6" i="1"/>
  <c r="X6" i="1" s="1"/>
  <c r="V11" i="1"/>
  <c r="X11" i="1" s="1"/>
  <c r="V7" i="1"/>
  <c r="X7" i="1" s="1"/>
  <c r="V4" i="1"/>
  <c r="X4" i="1" s="1"/>
  <c r="V9" i="1"/>
  <c r="X9" i="1" s="1"/>
  <c r="V5" i="1"/>
  <c r="X5" i="1" s="1"/>
  <c r="U11" i="1"/>
  <c r="W11" i="1" s="1"/>
  <c r="T2" i="1"/>
  <c r="U10" i="1"/>
  <c r="W10" i="1" s="1"/>
  <c r="U9" i="1"/>
  <c r="W9" i="1" s="1"/>
  <c r="U8" i="1"/>
  <c r="W8" i="1" s="1"/>
  <c r="U7" i="1"/>
  <c r="W7" i="1" s="1"/>
  <c r="V3" i="1"/>
  <c r="X3" i="1" s="1"/>
  <c r="U6" i="1"/>
  <c r="W6" i="1" s="1"/>
  <c r="U5" i="1"/>
  <c r="W5" i="1" s="1"/>
  <c r="U4" i="1"/>
  <c r="W4" i="1" s="1"/>
  <c r="U3" i="1"/>
  <c r="W3" i="1" s="1"/>
  <c r="S2" i="1"/>
</calcChain>
</file>

<file path=xl/comments1.xml><?xml version="1.0" encoding="utf-8"?>
<comments xmlns="http://schemas.openxmlformats.org/spreadsheetml/2006/main">
  <authors>
    <author>Erik Kobayashi-Solomon</author>
  </authors>
  <commentList>
    <comment ref="H1" authorId="0" shapeId="0">
      <text>
        <r>
          <rPr>
            <b/>
            <sz val="8"/>
            <color indexed="81"/>
            <rFont val="Tahoma"/>
            <family val="2"/>
          </rPr>
          <t>Erik Kobayashi-Solomon:</t>
        </r>
        <r>
          <rPr>
            <sz val="8"/>
            <color indexed="81"/>
            <rFont val="Tahoma"/>
            <family val="2"/>
          </rPr>
          <t xml:space="preserve">
Ratio of the displayed price to the Morningstar Fair Value.  Smaller number implies greater mispricing.</t>
        </r>
      </text>
    </comment>
    <comment ref="I1" authorId="0" shapeId="0">
      <text>
        <r>
          <rPr>
            <b/>
            <sz val="8"/>
            <color indexed="81"/>
            <rFont val="Tahoma"/>
            <family val="2"/>
          </rPr>
          <t>Erik Kobayashi-Solomon:</t>
        </r>
        <r>
          <rPr>
            <sz val="8"/>
            <color indexed="81"/>
            <rFont val="Tahoma"/>
            <family val="2"/>
          </rPr>
          <t xml:space="preserve">
We screen on contracts that are closest to three months to expiration.</t>
        </r>
      </text>
    </comment>
    <comment ref="J1" authorId="0" shapeId="0">
      <text>
        <r>
          <rPr>
            <b/>
            <sz val="8"/>
            <color indexed="81"/>
            <rFont val="Tahoma"/>
            <family val="2"/>
          </rPr>
          <t>Erik Kobayashi-Solomon:</t>
        </r>
        <r>
          <rPr>
            <sz val="8"/>
            <color indexed="81"/>
            <rFont val="Tahoma"/>
            <family val="2"/>
          </rPr>
          <t xml:space="preserve">
Days to expiration when data was drawn.</t>
        </r>
      </text>
    </comment>
    <comment ref="K1" authorId="0" shapeId="0">
      <text>
        <r>
          <rPr>
            <b/>
            <sz val="8"/>
            <color indexed="81"/>
            <rFont val="Tahoma"/>
            <family val="2"/>
          </rPr>
          <t>Erik Kobayashi-Solomon:</t>
        </r>
        <r>
          <rPr>
            <sz val="8"/>
            <color indexed="81"/>
            <rFont val="Tahoma"/>
            <family val="2"/>
          </rPr>
          <t xml:space="preserve">
This is the dividend projection listed on the option chains when data is taken.  Higher dividends make puts more valuable and calls less valuable.</t>
        </r>
      </text>
    </comment>
    <comment ref="L1" authorId="0" shapeId="0">
      <text>
        <r>
          <rPr>
            <b/>
            <sz val="8"/>
            <color indexed="81"/>
            <rFont val="Tahoma"/>
            <family val="2"/>
          </rPr>
          <t>Erik Kobayashi-Solomon:</t>
        </r>
        <r>
          <rPr>
            <sz val="8"/>
            <color indexed="81"/>
            <rFont val="Tahoma"/>
            <family val="2"/>
          </rPr>
          <t xml:space="preserve">
We choose the call strike price whose dollar delta is closest to 0.50.</t>
        </r>
      </text>
    </comment>
    <comment ref="M1" authorId="0" shapeId="0">
      <text>
        <r>
          <rPr>
            <b/>
            <sz val="8"/>
            <color indexed="81"/>
            <rFont val="Tahoma"/>
            <family val="2"/>
          </rPr>
          <t>Erik Kobayashi-Solomon:</t>
        </r>
        <r>
          <rPr>
            <sz val="8"/>
            <color indexed="81"/>
            <rFont val="Tahoma"/>
            <family val="2"/>
          </rPr>
          <t xml:space="preserve">
Bid price for the call as of the day the data was drawn. We use the bid because we are selling options.</t>
        </r>
      </text>
    </comment>
    <comment ref="N1" authorId="0" shapeId="0">
      <text>
        <r>
          <rPr>
            <b/>
            <sz val="8"/>
            <color indexed="81"/>
            <rFont val="Tahoma"/>
            <family val="2"/>
          </rPr>
          <t>Erik Kobayashi-Solomon:</t>
        </r>
        <r>
          <rPr>
            <sz val="8"/>
            <color indexed="81"/>
            <rFont val="Tahoma"/>
            <family val="2"/>
          </rPr>
          <t xml:space="preserve">
We choose the put strike price whose dollar delta is closest to -0.50.</t>
        </r>
      </text>
    </comment>
    <comment ref="O1" authorId="0" shapeId="0">
      <text>
        <r>
          <rPr>
            <b/>
            <sz val="8"/>
            <color indexed="81"/>
            <rFont val="Tahoma"/>
            <family val="2"/>
          </rPr>
          <t>Erik Kobayashi-Solomon:</t>
        </r>
        <r>
          <rPr>
            <sz val="8"/>
            <color indexed="81"/>
            <rFont val="Tahoma"/>
            <family val="2"/>
          </rPr>
          <t xml:space="preserve">
Bid price for the put as of the day the data put drawn. We use the bid because we are selling options.</t>
        </r>
      </text>
    </comment>
    <comment ref="P1" authorId="0" shapeId="0">
      <text>
        <r>
          <rPr>
            <b/>
            <sz val="8"/>
            <color indexed="81"/>
            <rFont val="Tahoma"/>
            <family val="2"/>
          </rPr>
          <t>Erik Kobayashi-Solomon:</t>
        </r>
        <r>
          <rPr>
            <sz val="8"/>
            <color indexed="81"/>
            <rFont val="Tahoma"/>
            <family val="2"/>
          </rPr>
          <t xml:space="preserve">
EPB="Effective Buy Price". Please refer to "The Intelligent Option Investor" to see how this is calculated.  Note that the effective buy price is also the amount of exposure an investor has to this stock.</t>
        </r>
      </text>
    </comment>
    <comment ref="Q1" authorId="0" shapeId="0">
      <text>
        <r>
          <rPr>
            <b/>
            <sz val="8"/>
            <color indexed="81"/>
            <rFont val="Tahoma"/>
            <family val="2"/>
          </rPr>
          <t>Erik Kobayashi-Solomon:</t>
        </r>
        <r>
          <rPr>
            <sz val="8"/>
            <color indexed="81"/>
            <rFont val="Tahoma"/>
            <family val="2"/>
          </rPr>
          <t xml:space="preserve">
EPB="Effective Buy Price". Please refer to "The Intelligent Option Investor" to see how this is calculated. Note that the effective buy price is also the amount of exposure an investor has to this stock.</t>
        </r>
      </text>
    </comment>
    <comment ref="R1" authorId="0" shapeId="0">
      <text>
        <r>
          <rPr>
            <b/>
            <sz val="8"/>
            <color indexed="81"/>
            <rFont val="Tahoma"/>
            <family val="2"/>
          </rPr>
          <t>Erik Kobayashi-Solomon:</t>
        </r>
        <r>
          <rPr>
            <sz val="8"/>
            <color indexed="81"/>
            <rFont val="Tahoma"/>
            <family val="2"/>
          </rPr>
          <t xml:space="preserve">
This is the Morningstar analyst's "Consider Buy" price the day the data was drawn.</t>
        </r>
      </text>
    </comment>
    <comment ref="S1" authorId="0" shapeId="0">
      <text>
        <r>
          <rPr>
            <b/>
            <sz val="8"/>
            <color indexed="81"/>
            <rFont val="Tahoma"/>
            <family val="2"/>
          </rPr>
          <t>Erik Kobayashi-Solomon:</t>
        </r>
        <r>
          <rPr>
            <sz val="8"/>
            <color indexed="81"/>
            <rFont val="Tahoma"/>
            <family val="2"/>
          </rPr>
          <t xml:space="preserve">
This is the percentage difference between the effective buy price for the call and the analyst Consider Buy price.  A negative number means the effective buy price is in 5-star (BUY) territory.</t>
        </r>
      </text>
    </comment>
    <comment ref="T1" authorId="0" shapeId="0">
      <text>
        <r>
          <rPr>
            <b/>
            <sz val="8"/>
            <color indexed="81"/>
            <rFont val="Tahoma"/>
            <family val="2"/>
          </rPr>
          <t>Erik Kobayashi-Solomon:</t>
        </r>
        <r>
          <rPr>
            <sz val="8"/>
            <color indexed="81"/>
            <rFont val="Tahoma"/>
            <family val="2"/>
          </rPr>
          <t xml:space="preserve">
This is the percentage difference between the effective buy price for the put and the analyst Consider Buy price.  A negative number means the effective buy price is in 5-star (BUY) territory.</t>
        </r>
      </text>
    </comment>
    <comment ref="U1" authorId="0" shapeId="0">
      <text>
        <r>
          <rPr>
            <b/>
            <sz val="8"/>
            <color indexed="81"/>
            <rFont val="Tahoma"/>
            <family val="2"/>
          </rPr>
          <t>Erik Kobayashi-Solomon:</t>
        </r>
        <r>
          <rPr>
            <sz val="8"/>
            <color indexed="81"/>
            <rFont val="Tahoma"/>
            <family val="2"/>
          </rPr>
          <t xml:space="preserve">
This is the maximum period return on a covered call, assuming the stock price is above the strike at the option's expiration.  This is your maximum possible win.  Your maximum possible loss is 100% of your Effective Buy Price.</t>
        </r>
      </text>
    </comment>
    <comment ref="V1" authorId="0" shapeId="0">
      <text>
        <r>
          <rPr>
            <b/>
            <sz val="8"/>
            <color indexed="81"/>
            <rFont val="Tahoma"/>
            <family val="2"/>
          </rPr>
          <t>Erik Kobayashi-Solomon:</t>
        </r>
        <r>
          <rPr>
            <sz val="8"/>
            <color indexed="81"/>
            <rFont val="Tahoma"/>
            <family val="2"/>
          </rPr>
          <t xml:space="preserve">
This is the maximum period return on a short put, assuming the stock price is above the strike at the option's expiration.  This is your maximum possible win.  Your maximum possible loss is 100% of your Effective Buy Price.</t>
        </r>
      </text>
    </comment>
    <comment ref="W1" authorId="0" shapeId="0">
      <text>
        <r>
          <rPr>
            <b/>
            <sz val="8"/>
            <color indexed="81"/>
            <rFont val="Tahoma"/>
            <family val="2"/>
          </rPr>
          <t>Erik Kobayashi-Solomon:</t>
        </r>
        <r>
          <rPr>
            <sz val="8"/>
            <color indexed="81"/>
            <rFont val="Tahoma"/>
            <family val="2"/>
          </rPr>
          <t xml:space="preserve">
This is the maximum return percentage on the covered call, normalized across options through an annualization calculation.</t>
        </r>
      </text>
    </comment>
    <comment ref="X1" authorId="0" shapeId="0">
      <text>
        <r>
          <rPr>
            <b/>
            <sz val="8"/>
            <color indexed="81"/>
            <rFont val="Tahoma"/>
            <family val="2"/>
          </rPr>
          <t>Erik Kobayashi-Solomon:</t>
        </r>
        <r>
          <rPr>
            <sz val="8"/>
            <color indexed="81"/>
            <rFont val="Tahoma"/>
            <family val="2"/>
          </rPr>
          <t xml:space="preserve">
This is the maximum return percentage on the short put, normalized across options through an annualization calculation.</t>
        </r>
      </text>
    </comment>
  </commentList>
</comments>
</file>

<file path=xl/sharedStrings.xml><?xml version="1.0" encoding="utf-8"?>
<sst xmlns="http://schemas.openxmlformats.org/spreadsheetml/2006/main" count="90" uniqueCount="58">
  <si>
    <t>Ticker</t>
  </si>
  <si>
    <t>Stock Name</t>
  </si>
  <si>
    <t>Industry</t>
  </si>
  <si>
    <t>Uncertainty</t>
  </si>
  <si>
    <t>Moat</t>
  </si>
  <si>
    <t>Consider Buy</t>
  </si>
  <si>
    <t>Low</t>
  </si>
  <si>
    <t>Wide</t>
  </si>
  <si>
    <t>Medium</t>
  </si>
  <si>
    <t>Stars</t>
  </si>
  <si>
    <t>Px/FV</t>
  </si>
  <si>
    <t>Contract</t>
  </si>
  <si>
    <t>Days</t>
  </si>
  <si>
    <t>Dividend</t>
  </si>
  <si>
    <t>ATM Call</t>
  </si>
  <si>
    <t>Call Px</t>
  </si>
  <si>
    <t>ATM Put</t>
  </si>
  <si>
    <t>Put Px</t>
  </si>
  <si>
    <t>EBP-Call</t>
  </si>
  <si>
    <t>EBP-Put</t>
  </si>
  <si>
    <t>Diff from CB-Call</t>
  </si>
  <si>
    <t>Diff from CB-Put</t>
  </si>
  <si>
    <t>% Ret-Call</t>
  </si>
  <si>
    <t>% Ret.-Put</t>
  </si>
  <si>
    <t>Ann%-Call</t>
  </si>
  <si>
    <t>Ann%-Put</t>
  </si>
  <si>
    <t>Drug Manufacturers</t>
  </si>
  <si>
    <t>AGN</t>
  </si>
  <si>
    <t>AMGN</t>
  </si>
  <si>
    <t>BIIB</t>
  </si>
  <si>
    <t>Allergan PLC</t>
  </si>
  <si>
    <t>Amgen Inc</t>
  </si>
  <si>
    <t>Biogen Inc</t>
  </si>
  <si>
    <t>Price</t>
  </si>
  <si>
    <t>Biotechnology</t>
  </si>
  <si>
    <t>ESRX</t>
  </si>
  <si>
    <t>Express Scripts Holding Co</t>
  </si>
  <si>
    <t>Health Care Plans</t>
  </si>
  <si>
    <t>NVS</t>
  </si>
  <si>
    <t>Novartis AG ADR</t>
  </si>
  <si>
    <t>PFE</t>
  </si>
  <si>
    <t>Pfizer Inc</t>
  </si>
  <si>
    <t>AKRX</t>
  </si>
  <si>
    <t>Akorn Inc</t>
  </si>
  <si>
    <t>BMRN</t>
  </si>
  <si>
    <t>Biomarin Pharmaceutical Inc</t>
  </si>
  <si>
    <t>GPS</t>
  </si>
  <si>
    <t>Gap Inc</t>
  </si>
  <si>
    <t>Retail - Apparel &amp; Specialty</t>
  </si>
  <si>
    <t>RL</t>
  </si>
  <si>
    <t>Ralph Lauren Corp Class A</t>
  </si>
  <si>
    <t>Manufacturing - Apparel &amp; Furniture</t>
  </si>
  <si>
    <t>VRTX</t>
  </si>
  <si>
    <t>Vertex Pharmaceuticals Inc</t>
  </si>
  <si>
    <t>High</t>
  </si>
  <si>
    <t>Narrow</t>
  </si>
  <si>
    <t>JUN '16</t>
  </si>
  <si>
    <t>JUL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</si>
</sst>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6" x14ac:knownFonts="1">
    <font>
      <sz val="10"/>
      <name val="Arial"/>
    </font>
    <font>
      <sz val="11"/>
      <color theme="1"/>
      <name val="Calibri"/>
      <family val="2"/>
      <scheme val="minor"/>
    </font>
    <font>
      <sz val="10"/>
      <name val="Arial"/>
      <family val="2"/>
    </font>
    <font>
      <b/>
      <sz val="8"/>
      <color indexed="81"/>
      <name val="Tahoma"/>
      <family val="2"/>
    </font>
    <font>
      <sz val="8"/>
      <color indexed="81"/>
      <name val="Tahoma"/>
      <family val="2"/>
    </font>
    <font>
      <sz val="8"/>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1" fillId="0" borderId="0"/>
  </cellStyleXfs>
  <cellXfs count="8">
    <xf numFmtId="0" fontId="0" fillId="0" borderId="0" xfId="0"/>
    <xf numFmtId="0" fontId="0" fillId="2" borderId="1" xfId="0" applyFill="1" applyBorder="1"/>
    <xf numFmtId="0" fontId="0" fillId="2" borderId="1" xfId="0" applyFill="1" applyBorder="1" applyAlignment="1">
      <alignment horizontal="center"/>
    </xf>
    <xf numFmtId="164" fontId="0" fillId="0" borderId="1" xfId="2" applyNumberFormat="1" applyFont="1" applyBorder="1"/>
    <xf numFmtId="0" fontId="0" fillId="0" borderId="1" xfId="0" applyBorder="1"/>
    <xf numFmtId="43" fontId="0" fillId="0" borderId="1" xfId="1" applyFont="1" applyBorder="1"/>
    <xf numFmtId="43" fontId="0" fillId="0" borderId="1" xfId="1" applyNumberFormat="1" applyFont="1" applyBorder="1"/>
    <xf numFmtId="0" fontId="1" fillId="0" borderId="0" xfId="3"/>
  </cellXfs>
  <cellStyles count="4">
    <cellStyle name="Comma" xfId="1" builtinId="3"/>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115675" cy="14418371"/>
    <xdr:sp macro="" textlink="">
      <xdr:nvSpPr>
        <xdr:cNvPr id="2" name="TextBox 1"/>
        <xdr:cNvSpPr txBox="1"/>
      </xdr:nvSpPr>
      <xdr:spPr>
        <a:xfrm>
          <a:off x="0" y="0"/>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a:t>
          </a:r>
          <a:r>
            <a:rPr lang="en-US" sz="1100">
              <a:solidFill>
                <a:schemeClr val="tx1"/>
              </a:solidFill>
              <a:effectLst/>
              <a:latin typeface="+mn-lt"/>
              <a:ea typeface="+mn-ea"/>
              <a:cs typeface="+mn-cs"/>
            </a:rPr>
            <a:t>training participants and subscribers</a:t>
          </a:r>
          <a:r>
            <a:rPr lang="en-US" sz="1100"/>
            <a:t>,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training participants and subscribers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a:t>
          </a:r>
          <a:r>
            <a:rPr lang="en-US" sz="1100">
              <a:solidFill>
                <a:schemeClr val="tx1"/>
              </a:solidFill>
              <a:effectLst/>
              <a:latin typeface="+mn-lt"/>
              <a:ea typeface="+mn-ea"/>
              <a:cs typeface="+mn-cs"/>
            </a:rPr>
            <a:t>training and subscription service</a:t>
          </a:r>
          <a:r>
            <a:rPr lang="en-US" sz="1100"/>
            <a:t>,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 INVESTOR</a:t>
          </a:r>
          <a:r>
            <a:rPr lang="en-US" sz="1100" baseline="0"/>
            <a:t> SERVICES, LLC</a:t>
          </a:r>
          <a:r>
            <a:rPr lang="en-US" sz="1100"/>
            <a:t>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rik\OneDrive\Documents\Business\Training\_Resources\Spreadsheets\IOI%20BSM%20Cone%20Workboo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ik/AppData/Roaming/Microsoft/Excel/Integrated%20Model%202012.10%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aluation Range"/>
      <sheetName val="Cone Only"/>
      <sheetName val="Cone with Value Range"/>
      <sheetName val="Stock Price Data"/>
      <sheetName val="Calculations"/>
      <sheetName val="Disclaimer"/>
    </sheetNames>
    <sheetDataSet>
      <sheetData sheetId="0">
        <row r="3">
          <cell r="C3">
            <v>0.27655000000000002</v>
          </cell>
        </row>
        <row r="4">
          <cell r="C4">
            <v>0.29138999999999998</v>
          </cell>
        </row>
        <row r="8">
          <cell r="C8">
            <v>5.0000000000000044E-4</v>
          </cell>
        </row>
      </sheetData>
      <sheetData sheetId="1" refreshError="1"/>
      <sheetData sheetId="2" refreshError="1"/>
      <sheetData sheetId="3" refreshError="1"/>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aluation Model"/>
      <sheetName val="Calculations"/>
      <sheetName val="Full Chart"/>
    </sheetNames>
    <sheetDataSet>
      <sheetData sheetId="0">
        <row r="3">
          <cell r="C3">
            <v>0.17699999999999999</v>
          </cell>
        </row>
      </sheetData>
      <sheetData sheetId="1">
        <row r="22">
          <cell r="M22">
            <v>0.03</v>
          </cell>
        </row>
      </sheetData>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2"/>
  <sheetViews>
    <sheetView showGridLines="0" tabSelected="1" workbookViewId="0">
      <pane xSplit="1" ySplit="1" topLeftCell="D2" activePane="bottomRight" state="frozen"/>
      <selection pane="topRight" activeCell="B1" sqref="B1"/>
      <selection pane="bottomLeft" activeCell="A2" sqref="A2"/>
      <selection pane="bottomRight" activeCell="M7" sqref="M7"/>
    </sheetView>
  </sheetViews>
  <sheetFormatPr defaultRowHeight="12.75" x14ac:dyDescent="0.2"/>
  <cols>
    <col min="1" max="1" width="6.7109375" bestFit="1" customWidth="1"/>
    <col min="2" max="2" width="25.85546875" bestFit="1" customWidth="1"/>
    <col min="3" max="3" width="24.28515625" customWidth="1"/>
    <col min="4" max="4" width="10.140625" customWidth="1"/>
    <col min="5" max="5" width="6.7109375" bestFit="1" customWidth="1"/>
    <col min="6" max="6" width="5.140625" customWidth="1"/>
    <col min="7" max="7" width="10.140625" customWidth="1"/>
    <col min="8" max="8" width="6.28515625" bestFit="1" customWidth="1"/>
    <col min="9" max="9" width="10.5703125" bestFit="1" customWidth="1"/>
    <col min="10" max="10" width="5.28515625" bestFit="1" customWidth="1"/>
    <col min="11" max="11" width="7.85546875" bestFit="1" customWidth="1"/>
    <col min="12" max="12" width="8.5703125" bestFit="1" customWidth="1"/>
    <col min="13" max="13" width="7" bestFit="1" customWidth="1"/>
    <col min="14" max="14" width="8.28515625" bestFit="1" customWidth="1"/>
    <col min="15" max="15" width="7" bestFit="1" customWidth="1"/>
    <col min="16" max="16" width="11.5703125" customWidth="1"/>
    <col min="17" max="17" width="8.28515625" bestFit="1" customWidth="1"/>
    <col min="18" max="18" width="12.140625" bestFit="1" customWidth="1"/>
    <col min="19" max="19" width="14.7109375" bestFit="1" customWidth="1"/>
    <col min="20" max="20" width="14.42578125" bestFit="1" customWidth="1"/>
    <col min="21" max="21" width="9.85546875" bestFit="1" customWidth="1"/>
    <col min="22" max="22" width="10.140625" bestFit="1" customWidth="1"/>
    <col min="23" max="23" width="9.7109375" bestFit="1" customWidth="1"/>
    <col min="24" max="24" width="9.42578125" bestFit="1" customWidth="1"/>
  </cols>
  <sheetData>
    <row r="1" spans="1:24" x14ac:dyDescent="0.2">
      <c r="A1" s="1" t="s">
        <v>0</v>
      </c>
      <c r="B1" s="1" t="s">
        <v>1</v>
      </c>
      <c r="C1" s="1" t="s">
        <v>2</v>
      </c>
      <c r="D1" s="1" t="s">
        <v>3</v>
      </c>
      <c r="E1" s="1" t="s">
        <v>4</v>
      </c>
      <c r="F1" s="2" t="s">
        <v>9</v>
      </c>
      <c r="G1" s="2" t="s">
        <v>33</v>
      </c>
      <c r="H1" s="1" t="s">
        <v>10</v>
      </c>
      <c r="I1" s="1" t="s">
        <v>11</v>
      </c>
      <c r="J1" s="1" t="s">
        <v>12</v>
      </c>
      <c r="K1" s="1" t="s">
        <v>13</v>
      </c>
      <c r="L1" s="1" t="s">
        <v>14</v>
      </c>
      <c r="M1" s="1" t="s">
        <v>15</v>
      </c>
      <c r="N1" s="1" t="s">
        <v>16</v>
      </c>
      <c r="O1" s="1" t="s">
        <v>17</v>
      </c>
      <c r="P1" s="1" t="s">
        <v>18</v>
      </c>
      <c r="Q1" s="1" t="s">
        <v>19</v>
      </c>
      <c r="R1" s="1" t="s">
        <v>5</v>
      </c>
      <c r="S1" s="1" t="s">
        <v>20</v>
      </c>
      <c r="T1" s="1" t="s">
        <v>21</v>
      </c>
      <c r="U1" s="1" t="s">
        <v>22</v>
      </c>
      <c r="V1" s="1" t="s">
        <v>23</v>
      </c>
      <c r="W1" s="1" t="s">
        <v>24</v>
      </c>
      <c r="X1" s="1" t="s">
        <v>25</v>
      </c>
    </row>
    <row r="2" spans="1:24" x14ac:dyDescent="0.2">
      <c r="A2" s="4" t="s">
        <v>42</v>
      </c>
      <c r="B2" s="4" t="s">
        <v>43</v>
      </c>
      <c r="C2" s="4" t="s">
        <v>26</v>
      </c>
      <c r="D2" s="4" t="s">
        <v>54</v>
      </c>
      <c r="E2" s="4" t="s">
        <v>55</v>
      </c>
      <c r="F2" s="4">
        <v>5</v>
      </c>
      <c r="G2" s="5">
        <v>23.53</v>
      </c>
      <c r="H2" s="6">
        <v>0.52288888888888896</v>
      </c>
      <c r="I2" s="4" t="s">
        <v>56</v>
      </c>
      <c r="J2" s="4">
        <v>77</v>
      </c>
      <c r="K2" s="5">
        <v>0</v>
      </c>
      <c r="L2" s="5">
        <v>25</v>
      </c>
      <c r="M2" s="5">
        <v>2.7</v>
      </c>
      <c r="N2" s="5">
        <v>25</v>
      </c>
      <c r="O2" s="5">
        <v>4.3499999999999996</v>
      </c>
      <c r="P2" s="5">
        <f>G2-M2-K2</f>
        <v>20.830000000000002</v>
      </c>
      <c r="Q2" s="5">
        <f>N2-O2</f>
        <v>20.65</v>
      </c>
      <c r="R2" s="5">
        <v>296</v>
      </c>
      <c r="S2" s="3">
        <f>P2/R2-1</f>
        <v>-0.92962837837837842</v>
      </c>
      <c r="T2" s="3">
        <f>Q2/R2-1</f>
        <v>-0.93023648648648649</v>
      </c>
      <c r="U2" s="3">
        <f t="shared" ref="U2:U11" si="0">(L2-P2)/P2</f>
        <v>0.20019203072491587</v>
      </c>
      <c r="V2" s="3">
        <f t="shared" ref="V2:V11" si="1">(N2-Q2)/Q2</f>
        <v>0.21065375302663447</v>
      </c>
      <c r="W2" s="3">
        <f t="shared" ref="W2:W11" si="2">(1+U2)^(365/J2)-1</f>
        <v>1.3750299256765897</v>
      </c>
      <c r="X2" s="3">
        <f t="shared" ref="X2:X11" si="3">(1+V2)^(365/J2)-1</f>
        <v>1.4747773885747213</v>
      </c>
    </row>
    <row r="3" spans="1:24" x14ac:dyDescent="0.2">
      <c r="A3" s="4" t="s">
        <v>27</v>
      </c>
      <c r="B3" s="4" t="s">
        <v>30</v>
      </c>
      <c r="C3" s="4" t="s">
        <v>26</v>
      </c>
      <c r="D3" s="4" t="s">
        <v>6</v>
      </c>
      <c r="E3" s="4" t="s">
        <v>7</v>
      </c>
      <c r="F3" s="4">
        <v>5</v>
      </c>
      <c r="G3" s="5">
        <v>268.02999999999997</v>
      </c>
      <c r="H3" s="6">
        <v>0.62332558139534877</v>
      </c>
      <c r="I3" s="4" t="s">
        <v>56</v>
      </c>
      <c r="J3" s="4">
        <v>77</v>
      </c>
      <c r="K3" s="5">
        <v>0</v>
      </c>
      <c r="L3" s="5">
        <v>270</v>
      </c>
      <c r="M3" s="5">
        <v>17.3</v>
      </c>
      <c r="N3" s="5">
        <v>270</v>
      </c>
      <c r="O3" s="5">
        <v>17.100000000000001</v>
      </c>
      <c r="P3" s="5">
        <f t="shared" ref="P3:P11" si="4">G3-M3-K3</f>
        <v>250.72999999999996</v>
      </c>
      <c r="Q3" s="5">
        <f t="shared" ref="Q3:Q11" si="5">N3-O3</f>
        <v>252.9</v>
      </c>
      <c r="R3" s="5">
        <v>155.19999999999999</v>
      </c>
      <c r="S3" s="3">
        <f t="shared" ref="S3:S11" si="6">P3/R3-1</f>
        <v>0.61552835051546384</v>
      </c>
      <c r="T3" s="3">
        <f t="shared" ref="T3:T11" si="7">Q3/R3-1</f>
        <v>0.62951030927835072</v>
      </c>
      <c r="U3" s="3">
        <f t="shared" si="0"/>
        <v>7.6855581701431988E-2</v>
      </c>
      <c r="V3" s="3">
        <f t="shared" si="1"/>
        <v>6.76156583629893E-2</v>
      </c>
      <c r="W3" s="3">
        <f t="shared" si="2"/>
        <v>0.4204787118847384</v>
      </c>
      <c r="X3" s="3">
        <f t="shared" si="3"/>
        <v>0.36362254074244227</v>
      </c>
    </row>
    <row r="4" spans="1:24" x14ac:dyDescent="0.2">
      <c r="A4" s="4" t="s">
        <v>28</v>
      </c>
      <c r="B4" s="4" t="s">
        <v>31</v>
      </c>
      <c r="C4" s="4" t="s">
        <v>34</v>
      </c>
      <c r="D4" s="4" t="s">
        <v>6</v>
      </c>
      <c r="E4" s="4" t="s">
        <v>7</v>
      </c>
      <c r="F4" s="4">
        <v>5</v>
      </c>
      <c r="G4" s="5">
        <v>149.93</v>
      </c>
      <c r="H4" s="6">
        <v>0.77283505154639176</v>
      </c>
      <c r="I4" s="4" t="s">
        <v>57</v>
      </c>
      <c r="J4" s="4">
        <v>105</v>
      </c>
      <c r="K4" s="5">
        <v>1</v>
      </c>
      <c r="L4" s="5">
        <v>150</v>
      </c>
      <c r="M4" s="5">
        <v>4.8499999999999996</v>
      </c>
      <c r="N4" s="5">
        <v>150</v>
      </c>
      <c r="O4" s="5">
        <v>5.55</v>
      </c>
      <c r="P4" s="5">
        <f t="shared" si="4"/>
        <v>144.08000000000001</v>
      </c>
      <c r="Q4" s="5">
        <f t="shared" si="5"/>
        <v>144.44999999999999</v>
      </c>
      <c r="R4" s="5">
        <v>280</v>
      </c>
      <c r="S4" s="3">
        <f t="shared" si="6"/>
        <v>-0.48542857142857143</v>
      </c>
      <c r="T4" s="3">
        <f t="shared" si="7"/>
        <v>-0.48410714285714285</v>
      </c>
      <c r="U4" s="3">
        <f t="shared" si="0"/>
        <v>4.1088284286507404E-2</v>
      </c>
      <c r="V4" s="3">
        <f t="shared" si="1"/>
        <v>3.8421599169262799E-2</v>
      </c>
      <c r="W4" s="3">
        <f t="shared" si="2"/>
        <v>0.15024429228536329</v>
      </c>
      <c r="X4" s="3">
        <f t="shared" si="3"/>
        <v>0.14003489505996325</v>
      </c>
    </row>
    <row r="5" spans="1:24" x14ac:dyDescent="0.2">
      <c r="A5" s="4" t="s">
        <v>29</v>
      </c>
      <c r="B5" s="4" t="s">
        <v>32</v>
      </c>
      <c r="C5" s="4" t="s">
        <v>34</v>
      </c>
      <c r="D5" s="4" t="s">
        <v>8</v>
      </c>
      <c r="E5" s="4" t="s">
        <v>7</v>
      </c>
      <c r="F5" s="4">
        <v>5</v>
      </c>
      <c r="G5" s="5">
        <v>260.32</v>
      </c>
      <c r="H5" s="6">
        <v>0.70356756756756755</v>
      </c>
      <c r="I5" s="4" t="s">
        <v>56</v>
      </c>
      <c r="J5" s="4">
        <v>77</v>
      </c>
      <c r="K5" s="5">
        <v>0</v>
      </c>
      <c r="L5" s="5">
        <v>265</v>
      </c>
      <c r="M5" s="5">
        <v>15.5</v>
      </c>
      <c r="N5" s="5">
        <v>265</v>
      </c>
      <c r="O5" s="5">
        <v>20.05</v>
      </c>
      <c r="P5" s="5">
        <f t="shared" si="4"/>
        <v>244.82</v>
      </c>
      <c r="Q5" s="5">
        <f t="shared" si="5"/>
        <v>244.95</v>
      </c>
      <c r="R5" s="5">
        <v>70</v>
      </c>
      <c r="S5" s="3">
        <f t="shared" si="6"/>
        <v>2.4974285714285713</v>
      </c>
      <c r="T5" s="3">
        <f t="shared" si="7"/>
        <v>2.4992857142857141</v>
      </c>
      <c r="U5" s="3">
        <f t="shared" si="0"/>
        <v>8.2427906216812383E-2</v>
      </c>
      <c r="V5" s="3">
        <f t="shared" si="1"/>
        <v>8.1853439477444431E-2</v>
      </c>
      <c r="W5" s="3">
        <f t="shared" si="2"/>
        <v>0.45566051411286757</v>
      </c>
      <c r="X5" s="3">
        <f t="shared" si="3"/>
        <v>0.45200206431359136</v>
      </c>
    </row>
    <row r="6" spans="1:24" x14ac:dyDescent="0.2">
      <c r="A6" s="4" t="s">
        <v>44</v>
      </c>
      <c r="B6" s="4" t="s">
        <v>45</v>
      </c>
      <c r="C6" s="4" t="s">
        <v>34</v>
      </c>
      <c r="D6" s="4" t="s">
        <v>8</v>
      </c>
      <c r="E6" s="4" t="s">
        <v>55</v>
      </c>
      <c r="F6" s="4">
        <v>5</v>
      </c>
      <c r="G6" s="5">
        <v>82.48</v>
      </c>
      <c r="H6" s="6">
        <v>0.62484848484848488</v>
      </c>
      <c r="I6" s="4" t="s">
        <v>57</v>
      </c>
      <c r="J6" s="4">
        <v>105</v>
      </c>
      <c r="K6" s="5">
        <v>0</v>
      </c>
      <c r="L6" s="5">
        <v>85</v>
      </c>
      <c r="M6" s="5">
        <v>8.4</v>
      </c>
      <c r="N6" s="5">
        <v>85</v>
      </c>
      <c r="O6" s="5">
        <v>10.65</v>
      </c>
      <c r="P6" s="5">
        <f t="shared" si="4"/>
        <v>74.08</v>
      </c>
      <c r="Q6" s="5">
        <f t="shared" si="5"/>
        <v>74.349999999999994</v>
      </c>
      <c r="R6" s="5">
        <v>89.6</v>
      </c>
      <c r="S6" s="3">
        <f t="shared" si="6"/>
        <v>-0.17321428571428565</v>
      </c>
      <c r="T6" s="3">
        <f t="shared" si="7"/>
        <v>-0.1702008928571429</v>
      </c>
      <c r="U6" s="3">
        <f t="shared" si="0"/>
        <v>0.14740820734341256</v>
      </c>
      <c r="V6" s="3">
        <f t="shared" si="1"/>
        <v>0.14324142568930742</v>
      </c>
      <c r="W6" s="3">
        <f t="shared" si="2"/>
        <v>0.61283884992696991</v>
      </c>
      <c r="X6" s="3">
        <f t="shared" si="3"/>
        <v>0.59257024777805567</v>
      </c>
    </row>
    <row r="7" spans="1:24" x14ac:dyDescent="0.2">
      <c r="A7" s="4" t="s">
        <v>35</v>
      </c>
      <c r="B7" s="4" t="s">
        <v>36</v>
      </c>
      <c r="C7" s="4" t="s">
        <v>37</v>
      </c>
      <c r="D7" s="4" t="s">
        <v>8</v>
      </c>
      <c r="E7" s="4" t="s">
        <v>7</v>
      </c>
      <c r="F7" s="4">
        <v>5</v>
      </c>
      <c r="G7" s="5">
        <v>68.69</v>
      </c>
      <c r="H7" s="6">
        <v>0.68689999999999996</v>
      </c>
      <c r="I7" s="4" t="s">
        <v>56</v>
      </c>
      <c r="J7" s="4">
        <v>77</v>
      </c>
      <c r="K7" s="5">
        <v>0</v>
      </c>
      <c r="L7" s="5">
        <v>70</v>
      </c>
      <c r="M7" s="5">
        <v>2.62</v>
      </c>
      <c r="N7" s="5">
        <v>70</v>
      </c>
      <c r="O7" s="5">
        <v>3.92</v>
      </c>
      <c r="P7" s="5">
        <f t="shared" si="4"/>
        <v>66.069999999999993</v>
      </c>
      <c r="Q7" s="5">
        <f t="shared" si="5"/>
        <v>66.08</v>
      </c>
      <c r="R7" s="5">
        <v>155.4</v>
      </c>
      <c r="S7" s="3">
        <f t="shared" si="6"/>
        <v>-0.57483912483912492</v>
      </c>
      <c r="T7" s="3">
        <f t="shared" si="7"/>
        <v>-0.57477477477477479</v>
      </c>
      <c r="U7" s="3">
        <f t="shared" si="0"/>
        <v>5.948236718631765E-2</v>
      </c>
      <c r="V7" s="3">
        <f t="shared" si="1"/>
        <v>5.9322033898305114E-2</v>
      </c>
      <c r="W7" s="3">
        <f t="shared" si="2"/>
        <v>0.31507588262950148</v>
      </c>
      <c r="X7" s="3">
        <f t="shared" si="3"/>
        <v>0.31413277771458459</v>
      </c>
    </row>
    <row r="8" spans="1:24" x14ac:dyDescent="0.2">
      <c r="A8" s="4" t="s">
        <v>46</v>
      </c>
      <c r="B8" s="4" t="s">
        <v>47</v>
      </c>
      <c r="C8" s="4" t="s">
        <v>48</v>
      </c>
      <c r="D8" s="4" t="s">
        <v>8</v>
      </c>
      <c r="E8" s="4" t="s">
        <v>55</v>
      </c>
      <c r="F8" s="4">
        <v>5</v>
      </c>
      <c r="G8" s="5">
        <v>29.4</v>
      </c>
      <c r="H8" s="6">
        <v>0.68372093023255809</v>
      </c>
      <c r="I8" s="4" t="s">
        <v>56</v>
      </c>
      <c r="J8" s="4">
        <v>77</v>
      </c>
      <c r="K8" s="5">
        <v>0.23</v>
      </c>
      <c r="L8" s="5">
        <v>30</v>
      </c>
      <c r="M8" s="5">
        <v>1.32</v>
      </c>
      <c r="N8" s="5">
        <v>30</v>
      </c>
      <c r="O8" s="5">
        <v>2.12</v>
      </c>
      <c r="P8" s="5">
        <f t="shared" si="4"/>
        <v>27.849999999999998</v>
      </c>
      <c r="Q8" s="5">
        <f t="shared" si="5"/>
        <v>27.88</v>
      </c>
      <c r="R8" s="5">
        <v>50.4</v>
      </c>
      <c r="S8" s="3">
        <f t="shared" si="6"/>
        <v>-0.447420634920635</v>
      </c>
      <c r="T8" s="3">
        <f t="shared" si="7"/>
        <v>-0.44682539682539679</v>
      </c>
      <c r="U8" s="3">
        <f t="shared" si="0"/>
        <v>7.7199281867145503E-2</v>
      </c>
      <c r="V8" s="3">
        <f t="shared" si="1"/>
        <v>7.6040172166427583E-2</v>
      </c>
      <c r="W8" s="3">
        <f t="shared" si="2"/>
        <v>0.42262910752524774</v>
      </c>
      <c r="X8" s="3">
        <f t="shared" si="3"/>
        <v>0.41538727714061707</v>
      </c>
    </row>
    <row r="9" spans="1:24" x14ac:dyDescent="0.2">
      <c r="A9" s="4" t="s">
        <v>38</v>
      </c>
      <c r="B9" s="4" t="s">
        <v>39</v>
      </c>
      <c r="C9" s="4" t="s">
        <v>26</v>
      </c>
      <c r="D9" s="4" t="s">
        <v>6</v>
      </c>
      <c r="E9" s="4" t="s">
        <v>7</v>
      </c>
      <c r="F9" s="4">
        <v>5</v>
      </c>
      <c r="G9" s="5">
        <v>72.44</v>
      </c>
      <c r="H9" s="6">
        <v>0.78739130434782612</v>
      </c>
      <c r="I9" s="4" t="s">
        <v>57</v>
      </c>
      <c r="J9" s="4">
        <v>105</v>
      </c>
      <c r="K9" s="5">
        <v>0</v>
      </c>
      <c r="L9" s="5">
        <v>72.5</v>
      </c>
      <c r="M9" s="5">
        <v>3</v>
      </c>
      <c r="N9" s="5">
        <v>72.5</v>
      </c>
      <c r="O9" s="5">
        <v>2.65</v>
      </c>
      <c r="P9" s="5">
        <f t="shared" si="4"/>
        <v>69.44</v>
      </c>
      <c r="Q9" s="5">
        <f t="shared" si="5"/>
        <v>69.849999999999994</v>
      </c>
      <c r="R9" s="5">
        <v>91</v>
      </c>
      <c r="S9" s="3">
        <f t="shared" si="6"/>
        <v>-0.2369230769230769</v>
      </c>
      <c r="T9" s="3">
        <f t="shared" si="7"/>
        <v>-0.23241758241758248</v>
      </c>
      <c r="U9" s="3">
        <f t="shared" si="0"/>
        <v>4.4066820276497727E-2</v>
      </c>
      <c r="V9" s="3">
        <f t="shared" si="1"/>
        <v>3.7938439513242744E-2</v>
      </c>
      <c r="W9" s="3">
        <f t="shared" si="2"/>
        <v>0.16172442028819112</v>
      </c>
      <c r="X9" s="3">
        <f t="shared" si="3"/>
        <v>0.13819205152103042</v>
      </c>
    </row>
    <row r="10" spans="1:24" x14ac:dyDescent="0.2">
      <c r="A10" s="4" t="s">
        <v>40</v>
      </c>
      <c r="B10" s="4" t="s">
        <v>41</v>
      </c>
      <c r="C10" s="4" t="s">
        <v>26</v>
      </c>
      <c r="D10" s="4" t="s">
        <v>6</v>
      </c>
      <c r="E10" s="4" t="s">
        <v>7</v>
      </c>
      <c r="F10" s="4">
        <v>5</v>
      </c>
      <c r="G10" s="5">
        <v>29.64</v>
      </c>
      <c r="H10" s="6">
        <v>0.78</v>
      </c>
      <c r="I10" s="4" t="s">
        <v>57</v>
      </c>
      <c r="J10" s="4">
        <v>105</v>
      </c>
      <c r="K10" s="5">
        <v>0.3</v>
      </c>
      <c r="L10" s="5">
        <v>30</v>
      </c>
      <c r="M10" s="5">
        <v>0.83</v>
      </c>
      <c r="N10" s="5">
        <v>30</v>
      </c>
      <c r="O10" s="5">
        <v>1.44</v>
      </c>
      <c r="P10" s="5">
        <f t="shared" si="4"/>
        <v>28.51</v>
      </c>
      <c r="Q10" s="5">
        <f t="shared" si="5"/>
        <v>28.56</v>
      </c>
      <c r="R10" s="5">
        <v>73.599999999999994</v>
      </c>
      <c r="S10" s="3">
        <f t="shared" si="6"/>
        <v>-0.61263586956521732</v>
      </c>
      <c r="T10" s="3">
        <f t="shared" si="7"/>
        <v>-0.6119565217391304</v>
      </c>
      <c r="U10" s="3">
        <f t="shared" si="0"/>
        <v>5.2262364082777915E-2</v>
      </c>
      <c r="V10" s="3">
        <f t="shared" si="1"/>
        <v>5.0420168067226941E-2</v>
      </c>
      <c r="W10" s="3">
        <f t="shared" si="2"/>
        <v>0.19373346262819613</v>
      </c>
      <c r="X10" s="3">
        <f t="shared" si="3"/>
        <v>0.18648441125289228</v>
      </c>
    </row>
    <row r="11" spans="1:24" x14ac:dyDescent="0.2">
      <c r="A11" s="4" t="s">
        <v>49</v>
      </c>
      <c r="B11" s="4" t="s">
        <v>50</v>
      </c>
      <c r="C11" s="4" t="s">
        <v>51</v>
      </c>
      <c r="D11" s="4" t="s">
        <v>8</v>
      </c>
      <c r="E11" s="4" t="s">
        <v>55</v>
      </c>
      <c r="F11" s="4">
        <v>5</v>
      </c>
      <c r="G11" s="5">
        <v>96.26</v>
      </c>
      <c r="H11" s="6">
        <v>0.64173333333333338</v>
      </c>
      <c r="I11" s="4" t="s">
        <v>57</v>
      </c>
      <c r="J11" s="4">
        <v>105</v>
      </c>
      <c r="K11" s="5">
        <v>0.5</v>
      </c>
      <c r="L11" s="5">
        <v>95</v>
      </c>
      <c r="M11" s="5">
        <v>6.7</v>
      </c>
      <c r="N11" s="5">
        <v>95</v>
      </c>
      <c r="O11" s="5">
        <v>5.6</v>
      </c>
      <c r="P11" s="5">
        <f t="shared" si="4"/>
        <v>89.06</v>
      </c>
      <c r="Q11" s="5">
        <f t="shared" si="5"/>
        <v>89.4</v>
      </c>
      <c r="R11" s="5">
        <v>30.4</v>
      </c>
      <c r="S11" s="3">
        <f t="shared" si="6"/>
        <v>1.929605263157895</v>
      </c>
      <c r="T11" s="3">
        <f t="shared" si="7"/>
        <v>1.9407894736842111</v>
      </c>
      <c r="U11" s="3">
        <f t="shared" si="0"/>
        <v>6.6696609027621798E-2</v>
      </c>
      <c r="V11" s="3">
        <f t="shared" si="1"/>
        <v>6.2639821029082707E-2</v>
      </c>
      <c r="W11" s="3">
        <f t="shared" si="2"/>
        <v>0.2516288351426661</v>
      </c>
      <c r="X11" s="3">
        <f t="shared" si="3"/>
        <v>0.23515955560758739</v>
      </c>
    </row>
    <row r="12" spans="1:24" x14ac:dyDescent="0.2">
      <c r="A12" s="4" t="s">
        <v>52</v>
      </c>
      <c r="B12" s="4" t="s">
        <v>53</v>
      </c>
      <c r="C12" s="4" t="s">
        <v>34</v>
      </c>
      <c r="D12" s="4" t="s">
        <v>54</v>
      </c>
      <c r="E12" s="4" t="s">
        <v>55</v>
      </c>
      <c r="F12" s="4">
        <v>5</v>
      </c>
      <c r="G12" s="5">
        <v>79.489999999999995</v>
      </c>
      <c r="H12" s="6">
        <v>0.58448529411764705</v>
      </c>
      <c r="I12" s="4" t="s">
        <v>57</v>
      </c>
      <c r="J12" s="4">
        <v>105</v>
      </c>
      <c r="K12" s="5">
        <v>0</v>
      </c>
      <c r="L12" s="5">
        <v>80</v>
      </c>
      <c r="M12" s="5">
        <v>8</v>
      </c>
      <c r="N12" s="5">
        <v>80</v>
      </c>
      <c r="O12" s="5">
        <v>7.5</v>
      </c>
      <c r="P12" s="5">
        <f t="shared" ref="P12" si="8">G12-M12-K12</f>
        <v>71.489999999999995</v>
      </c>
      <c r="Q12" s="5">
        <f t="shared" ref="Q12" si="9">N12-O12</f>
        <v>72.5</v>
      </c>
      <c r="R12" s="5">
        <v>73.8</v>
      </c>
      <c r="S12" s="3">
        <f t="shared" ref="S12" si="10">P12/R12-1</f>
        <v>-3.1300813008130146E-2</v>
      </c>
      <c r="T12" s="3">
        <f t="shared" ref="T12" si="11">Q12/R12-1</f>
        <v>-1.7615176151761447E-2</v>
      </c>
      <c r="U12" s="3">
        <f t="shared" ref="U12" si="12">(L12-P12)/P12</f>
        <v>0.11903762764022949</v>
      </c>
      <c r="V12" s="3">
        <f t="shared" ref="V12" si="13">(N12-Q12)/Q12</f>
        <v>0.10344827586206896</v>
      </c>
      <c r="W12" s="3">
        <f t="shared" ref="W12" si="14">(1+U12)^(365/J12)-1</f>
        <v>0.47840507918096176</v>
      </c>
      <c r="X12" s="3">
        <f t="shared" ref="X12" si="15">(1+V12)^(365/J12)-1</f>
        <v>0.40803687016386547</v>
      </c>
    </row>
  </sheetData>
  <phoneticPr fontId="5" type="noConversion"/>
  <pageMargins left="0.75" right="0.75" top="1" bottom="1" header="0.5" footer="0.5"/>
  <pageSetup scale="75" orientation="landscape" r:id="rId1"/>
  <headerFooter alignWithMargins="0">
    <oddHeader>&amp;L&amp;G&amp;R&amp;16Covered Call Corner</oddHeader>
    <oddFooter>&amp;LPrices during trading on 02-26-2016&amp;CContact: erik@intelligentoptioninvestor.com&amp;RPage &amp;P of &amp;N</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showGridLines="0" workbookViewId="0">
      <selection activeCell="U8" sqref="U8"/>
    </sheetView>
  </sheetViews>
  <sheetFormatPr defaultRowHeight="15" x14ac:dyDescent="0.25"/>
  <cols>
    <col min="1" max="16384" width="9.140625" style="7"/>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Covered Call Corner 2016-03-31</vt:lpstr>
      <vt:lpstr>Disclaimer</vt:lpstr>
      <vt:lpstr>'Covered Call Corner 2016-03-31'!Print_Titles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cp:lastPrinted>2016-02-26T16:19:48Z</cp:lastPrinted>
  <dcterms:created xsi:type="dcterms:W3CDTF">2011-04-30T02:50:01Z</dcterms:created>
  <dcterms:modified xsi:type="dcterms:W3CDTF">2016-04-01T12:46:55Z</dcterms:modified>
</cp:coreProperties>
</file>