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d.docs.live.net/31dfedd50d51e5ce/Documents/Business/Models/CCC/"/>
    </mc:Choice>
  </mc:AlternateContent>
  <bookViews>
    <workbookView xWindow="0" yWindow="0" windowWidth="20490" windowHeight="8115"/>
  </bookViews>
  <sheets>
    <sheet name="Covered Call Corner 2016-03-31"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2016-03-31'!$A:$B</definedName>
    <definedName name="upBound">[1]Control!#REF!</definedName>
  </definedNames>
  <calcPr calcId="162913"/>
</workbook>
</file>

<file path=xl/calcChain.xml><?xml version="1.0" encoding="utf-8"?>
<calcChain xmlns="http://schemas.openxmlformats.org/spreadsheetml/2006/main">
  <c r="P12" i="1" l="1"/>
  <c r="U12" i="1" s="1"/>
  <c r="W12" i="1" s="1"/>
  <c r="Q12" i="1"/>
  <c r="T12" i="1" s="1"/>
  <c r="S12" i="1" l="1"/>
  <c r="V12" i="1"/>
  <c r="X12" i="1" s="1"/>
  <c r="P2" i="1"/>
  <c r="P3" i="1" l="1"/>
  <c r="S3" i="1" s="1"/>
  <c r="Q3" i="1"/>
  <c r="T3" i="1" s="1"/>
  <c r="P4" i="1"/>
  <c r="S4" i="1" s="1"/>
  <c r="Q4" i="1"/>
  <c r="T4" i="1" s="1"/>
  <c r="P5" i="1"/>
  <c r="S5" i="1" s="1"/>
  <c r="Q5" i="1"/>
  <c r="T5" i="1" s="1"/>
  <c r="P6" i="1"/>
  <c r="S6" i="1" s="1"/>
  <c r="Q6" i="1"/>
  <c r="T6" i="1" s="1"/>
  <c r="P7" i="1"/>
  <c r="S7" i="1" s="1"/>
  <c r="Q7" i="1"/>
  <c r="T7" i="1" s="1"/>
  <c r="P8" i="1"/>
  <c r="S8" i="1" s="1"/>
  <c r="Q8" i="1"/>
  <c r="T8" i="1" s="1"/>
  <c r="P9" i="1"/>
  <c r="S9" i="1" s="1"/>
  <c r="Q9" i="1"/>
  <c r="T9" i="1" s="1"/>
  <c r="P10" i="1"/>
  <c r="S10" i="1" s="1"/>
  <c r="Q10" i="1"/>
  <c r="T10" i="1" s="1"/>
  <c r="P11" i="1"/>
  <c r="S11" i="1" s="1"/>
  <c r="Q11" i="1"/>
  <c r="T11" i="1" s="1"/>
  <c r="Q2" i="1"/>
  <c r="V2" i="1" s="1"/>
  <c r="X2" i="1" s="1"/>
  <c r="U2" i="1"/>
  <c r="W2" i="1" s="1"/>
  <c r="V10" i="1" l="1"/>
  <c r="X10" i="1" s="1"/>
  <c r="V8" i="1"/>
  <c r="X8" i="1" s="1"/>
  <c r="V6" i="1"/>
  <c r="X6" i="1" s="1"/>
  <c r="V11" i="1"/>
  <c r="X11" i="1" s="1"/>
  <c r="V7" i="1"/>
  <c r="X7" i="1" s="1"/>
  <c r="V4" i="1"/>
  <c r="X4" i="1" s="1"/>
  <c r="V9" i="1"/>
  <c r="X9" i="1" s="1"/>
  <c r="V5" i="1"/>
  <c r="X5" i="1" s="1"/>
  <c r="U11" i="1"/>
  <c r="W11" i="1" s="1"/>
  <c r="T2" i="1"/>
  <c r="U10" i="1"/>
  <c r="W10" i="1" s="1"/>
  <c r="U9" i="1"/>
  <c r="W9" i="1" s="1"/>
  <c r="U8" i="1"/>
  <c r="W8" i="1" s="1"/>
  <c r="U7" i="1"/>
  <c r="W7" i="1" s="1"/>
  <c r="V3" i="1"/>
  <c r="X3" i="1" s="1"/>
  <c r="U6" i="1"/>
  <c r="W6" i="1" s="1"/>
  <c r="U5" i="1"/>
  <c r="W5" i="1" s="1"/>
  <c r="U4" i="1"/>
  <c r="W4" i="1" s="1"/>
  <c r="U3" i="1"/>
  <c r="W3" i="1" s="1"/>
  <c r="S2" i="1"/>
</calcChain>
</file>

<file path=xl/comments1.xml><?xml version="1.0" encoding="utf-8"?>
<comments xmlns="http://schemas.openxmlformats.org/spreadsheetml/2006/main">
  <authors>
    <author>Erik Kobayashi-Solomon</author>
  </authors>
  <commentList>
    <comment ref="H1" authorId="0" shapeId="0">
      <text>
        <r>
          <rPr>
            <b/>
            <sz val="8"/>
            <color indexed="81"/>
            <rFont val="Tahoma"/>
            <family val="2"/>
          </rPr>
          <t>Erik Kobayashi-Solomon:</t>
        </r>
        <r>
          <rPr>
            <sz val="8"/>
            <color indexed="81"/>
            <rFont val="Tahoma"/>
            <family val="2"/>
          </rPr>
          <t xml:space="preserve">
Ratio of the displayed price to the Morningstar Fair Value.  Smaller number implies greater mispricing.</t>
        </r>
      </text>
    </comment>
    <comment ref="I1" authorId="0" shapeId="0">
      <text>
        <r>
          <rPr>
            <b/>
            <sz val="8"/>
            <color indexed="81"/>
            <rFont val="Tahoma"/>
            <family val="2"/>
          </rPr>
          <t>Erik Kobayashi-Solomon:</t>
        </r>
        <r>
          <rPr>
            <sz val="8"/>
            <color indexed="81"/>
            <rFont val="Tahoma"/>
            <family val="2"/>
          </rPr>
          <t xml:space="preserve">
We screen on contracts that are closest to three months to expiration.</t>
        </r>
      </text>
    </comment>
    <comment ref="J1" authorId="0" shapeId="0">
      <text>
        <r>
          <rPr>
            <b/>
            <sz val="8"/>
            <color indexed="81"/>
            <rFont val="Tahoma"/>
            <family val="2"/>
          </rPr>
          <t>Erik Kobayashi-Solomon:</t>
        </r>
        <r>
          <rPr>
            <sz val="8"/>
            <color indexed="81"/>
            <rFont val="Tahoma"/>
            <family val="2"/>
          </rPr>
          <t xml:space="preserve">
Days to expiration when data was drawn.</t>
        </r>
      </text>
    </comment>
    <comment ref="K1" authorId="0" shapeId="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L1" authorId="0" shapeId="0">
      <text>
        <r>
          <rPr>
            <b/>
            <sz val="8"/>
            <color indexed="81"/>
            <rFont val="Tahoma"/>
            <family val="2"/>
          </rPr>
          <t>Erik Kobayashi-Solomon:</t>
        </r>
        <r>
          <rPr>
            <sz val="8"/>
            <color indexed="81"/>
            <rFont val="Tahoma"/>
            <family val="2"/>
          </rPr>
          <t xml:space="preserve">
We choose the call strike price whose dollar delta is closest to 0.50.</t>
        </r>
      </text>
    </comment>
    <comment ref="M1" authorId="0" shapeId="0">
      <text>
        <r>
          <rPr>
            <b/>
            <sz val="8"/>
            <color indexed="81"/>
            <rFont val="Tahoma"/>
            <family val="2"/>
          </rPr>
          <t>Erik Kobayashi-Solomon:</t>
        </r>
        <r>
          <rPr>
            <sz val="8"/>
            <color indexed="81"/>
            <rFont val="Tahoma"/>
            <family val="2"/>
          </rPr>
          <t xml:space="preserve">
Bid price for the call as of the day the data was drawn. We use the bid because we are selling options.</t>
        </r>
      </text>
    </comment>
    <comment ref="N1" authorId="0" shapeId="0">
      <text>
        <r>
          <rPr>
            <b/>
            <sz val="8"/>
            <color indexed="81"/>
            <rFont val="Tahoma"/>
            <family val="2"/>
          </rPr>
          <t>Erik Kobayashi-Solomon:</t>
        </r>
        <r>
          <rPr>
            <sz val="8"/>
            <color indexed="81"/>
            <rFont val="Tahoma"/>
            <family val="2"/>
          </rPr>
          <t xml:space="preserve">
We choose the put strike price whose dollar delta is closest to -0.50.</t>
        </r>
      </text>
    </comment>
    <comment ref="O1" authorId="0" shapeId="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P1"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Q1" authorId="0" shapeId="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R1" authorId="0" shapeId="0">
      <text>
        <r>
          <rPr>
            <b/>
            <sz val="8"/>
            <color indexed="81"/>
            <rFont val="Tahoma"/>
            <family val="2"/>
          </rPr>
          <t>Erik Kobayashi-Solomon:</t>
        </r>
        <r>
          <rPr>
            <sz val="8"/>
            <color indexed="81"/>
            <rFont val="Tahoma"/>
            <family val="2"/>
          </rPr>
          <t xml:space="preserve">
This is the Morningstar analyst's "Consider Buy" price the day the data was drawn.</t>
        </r>
      </text>
    </comment>
    <comment ref="S1" authorId="0" shapeId="0">
      <text>
        <r>
          <rPr>
            <b/>
            <sz val="8"/>
            <color indexed="81"/>
            <rFont val="Tahoma"/>
            <family val="2"/>
          </rPr>
          <t>Erik Kobayashi-Solomon:</t>
        </r>
        <r>
          <rPr>
            <sz val="8"/>
            <color indexed="81"/>
            <rFont val="Tahoma"/>
            <family val="2"/>
          </rPr>
          <t xml:space="preserve">
This is the percentage difference between the effective buy price for the call and the analyst Consider Buy price.  A negative number means the effective buy price is in 5-star (BUY) territory.</t>
        </r>
      </text>
    </comment>
    <comment ref="T1" authorId="0" shapeId="0">
      <text>
        <r>
          <rPr>
            <b/>
            <sz val="8"/>
            <color indexed="81"/>
            <rFont val="Tahoma"/>
            <family val="2"/>
          </rPr>
          <t>Erik Kobayashi-Solomon:</t>
        </r>
        <r>
          <rPr>
            <sz val="8"/>
            <color indexed="81"/>
            <rFont val="Tahoma"/>
            <family val="2"/>
          </rPr>
          <t xml:space="preserve">
This is the percentage difference between the effective buy price for the put and the analyst Consider Buy price.  A negative number means the effective buy price is in 5-star (BUY) territory.</t>
        </r>
      </text>
    </comment>
    <comment ref="U1" authorId="0" shapeId="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V1" authorId="0" shapeId="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W1" authorId="0" shapeId="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X1" authorId="0" shapeId="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<sst xmlns="http://schemas.openxmlformats.org/spreadsheetml/2006/main" count="90" uniqueCount="58">
  <si>
    <t>Ticker</t>
  </si>
  <si>
    <t>Stock Name</t>
  </si>
  <si>
    <t>Industry</t>
  </si>
  <si>
    <t>Uncertainty</t>
  </si>
  <si>
    <t>Moat</t>
  </si>
  <si>
    <t>Consider Buy</t>
  </si>
  <si>
    <t>Low</t>
  </si>
  <si>
    <t>Wide</t>
  </si>
  <si>
    <t>Medium</t>
  </si>
  <si>
    <t>Stars</t>
  </si>
  <si>
    <t>Px/FV</t>
  </si>
  <si>
    <t>Contract</t>
  </si>
  <si>
    <t>Days</t>
  </si>
  <si>
    <t>Dividend</t>
  </si>
  <si>
    <t>ATM Call</t>
  </si>
  <si>
    <t>Call Px</t>
  </si>
  <si>
    <t>ATM Put</t>
  </si>
  <si>
    <t>Put Px</t>
  </si>
  <si>
    <t>EBP-Call</t>
  </si>
  <si>
    <t>EBP-Put</t>
  </si>
  <si>
    <t>Diff from CB-Call</t>
  </si>
  <si>
    <t>Diff from CB-Put</t>
  </si>
  <si>
    <t>% Ret-Call</t>
  </si>
  <si>
    <t>% Ret.-Put</t>
  </si>
  <si>
    <t>Ann%-Call</t>
  </si>
  <si>
    <t>Ann%-Put</t>
  </si>
  <si>
    <t>Drug Manufacturers</t>
  </si>
  <si>
    <t>AGN</t>
  </si>
  <si>
    <t>AMGN</t>
  </si>
  <si>
    <t>BIIB</t>
  </si>
  <si>
    <t>Allergan PLC</t>
  </si>
  <si>
    <t>Amgen Inc</t>
  </si>
  <si>
    <t>Biogen Inc</t>
  </si>
  <si>
    <t>Price</t>
  </si>
  <si>
    <t>Biotechnology</t>
  </si>
  <si>
    <t>ESRX</t>
  </si>
  <si>
    <t>Express Scripts Holding Co</t>
  </si>
  <si>
    <t>Health Care Plans</t>
  </si>
  <si>
    <t>NVS</t>
  </si>
  <si>
    <t>Novartis AG ADR</t>
  </si>
  <si>
    <t>PFE</t>
  </si>
  <si>
    <t>Pfizer Inc</t>
  </si>
  <si>
    <t>AKRX</t>
  </si>
  <si>
    <t>Akorn Inc</t>
  </si>
  <si>
    <t>BMRN</t>
  </si>
  <si>
    <t>Biomarin Pharmaceutical Inc</t>
  </si>
  <si>
    <t>GPS</t>
  </si>
  <si>
    <t>Gap Inc</t>
  </si>
  <si>
    <t>Retail - Apparel &amp; Specialty</t>
  </si>
  <si>
    <t>RL</t>
  </si>
  <si>
    <t>Ralph Lauren Corp Class A</t>
  </si>
  <si>
    <t>Manufacturing - Apparel &amp; Furniture</t>
  </si>
  <si>
    <t>VRTX</t>
  </si>
  <si>
    <t>Vertex Pharmaceuticals Inc</t>
  </si>
  <si>
    <t>High</t>
  </si>
  <si>
    <t>Narrow</t>
  </si>
  <si>
    <t>JUN '16</t>
  </si>
  <si>
    <t>JUL '16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</si>
</sst>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
  </numFmts>
  <fonts count="6" x14ac:knownFonts="1">
    <font>
      <sz val="10"/>
      <name val="Arial"/>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8">
    <xf numFmtId="0" fontId="0" fillId="0" borderId="0" xfId="0"/>
    <xf numFmtId="0" fontId="0" fillId="2" borderId="1" xfId="0" applyFill="1" applyBorder="1"/>
    <xf numFmtId="0" fontId="0" fillId="2" borderId="1" xfId="0" applyFill="1" applyBorder="1" applyAlignment="1">
      <alignment horizontal="center"/>
    </xf>
    <xf numFmtId="164" fontId="0" fillId="0" borderId="1" xfId="2" applyNumberFormat="1" applyFont="1" applyBorder="1"/>
    <xf numFmtId="0" fontId="0" fillId="0" borderId="1" xfId="0" applyBorder="1"/>
    <xf numFmtId="43" fontId="0" fillId="0" borderId="1" xfId="1" applyFont="1" applyBorder="1"/>
    <xf numFmtId="43" fontId="0" fillId="0" borderId="1" xfId="1" applyNumberFormat="1" applyFont="1" applyBorder="1"/>
    <xf numFmtId="0" fontId="1" fillId="0" borderId="0" xfId="3"/>
  </cellXfs>
  <cellStyles count="4">
    <cellStyle name="Comma" xfId="1" builtinId="3"/>
    <cellStyle name="Normal" xfId="0" builtinId="0"/>
    <cellStyle name="Normal 2"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2"/>
  <sheetViews>
    <sheetView showGridLines="0" tabSelected="1" workbookViewId="0">
      <pane xSplit="1" ySplit="1" topLeftCell="D2" activePane="bottomRight" state="frozen"/>
      <selection pane="topRight" activeCell="B1" sqref="B1"/>
      <selection pane="bottomLeft" activeCell="A2" sqref="A2"/>
      <selection pane="bottomRight" activeCell="M7" sqref="M7"/>
    </sheetView>
  </sheetViews>
  <sheetFormatPr defaultRowHeight="12.75" x14ac:dyDescent="0.2"/>
  <cols>
    <col min="1" max="1" width="6.7109375" bestFit="1" customWidth="1"/>
    <col min="2" max="2" width="25.85546875" bestFit="1" customWidth="1"/>
    <col min="3" max="3" width="24.28515625" customWidth="1"/>
    <col min="4" max="4" width="10.140625" customWidth="1"/>
    <col min="5" max="5" width="6.7109375" bestFit="1" customWidth="1"/>
    <col min="6" max="6" width="5.140625" customWidth="1"/>
    <col min="7" max="7" width="10.140625" customWidth="1"/>
    <col min="8" max="8" width="6.28515625" bestFit="1" customWidth="1"/>
    <col min="9" max="9" width="10.5703125" bestFit="1" customWidth="1"/>
    <col min="10" max="10" width="5.28515625" bestFit="1" customWidth="1"/>
    <col min="11" max="11" width="7.85546875" bestFit="1" customWidth="1"/>
    <col min="12" max="12" width="8.5703125" bestFit="1" customWidth="1"/>
    <col min="13" max="13" width="7" bestFit="1" customWidth="1"/>
    <col min="14" max="14" width="8.28515625" bestFit="1" customWidth="1"/>
    <col min="15" max="15" width="7" bestFit="1" customWidth="1"/>
    <col min="16" max="16" width="11.5703125" customWidth="1"/>
    <col min="17" max="17" width="8.28515625" bestFit="1" customWidth="1"/>
    <col min="18" max="18" width="12.140625" bestFit="1" customWidth="1"/>
    <col min="19" max="19" width="14.7109375" bestFit="1" customWidth="1"/>
    <col min="20" max="20" width="14.42578125" bestFit="1" customWidth="1"/>
    <col min="21" max="21" width="9.85546875" bestFit="1" customWidth="1"/>
    <col min="22" max="22" width="10.140625" bestFit="1" customWidth="1"/>
    <col min="23" max="23" width="9.7109375" bestFit="1" customWidth="1"/>
    <col min="24" max="24" width="9.42578125" bestFit="1" customWidth="1"/>
  </cols>
  <sheetData>
    <row r="1" spans="1:24" x14ac:dyDescent="0.2">
      <c r="A1" s="1" t="s">
        <v>0</v>
      </c>
      <c r="B1" s="1" t="s">
        <v>1</v>
      </c>
      <c r="C1" s="1" t="s">
        <v>2</v>
      </c>
      <c r="D1" s="1" t="s">
        <v>3</v>
      </c>
      <c r="E1" s="1" t="s">
        <v>4</v>
      </c>
      <c r="F1" s="2" t="s">
        <v>9</v>
      </c>
      <c r="G1" s="2" t="s">
        <v>33</v>
      </c>
      <c r="H1" s="1" t="s">
        <v>10</v>
      </c>
      <c r="I1" s="1" t="s">
        <v>11</v>
      </c>
      <c r="J1" s="1" t="s">
        <v>12</v>
      </c>
      <c r="K1" s="1" t="s">
        <v>13</v>
      </c>
      <c r="L1" s="1" t="s">
        <v>14</v>
      </c>
      <c r="M1" s="1" t="s">
        <v>15</v>
      </c>
      <c r="N1" s="1" t="s">
        <v>16</v>
      </c>
      <c r="O1" s="1" t="s">
        <v>17</v>
      </c>
      <c r="P1" s="1" t="s">
        <v>18</v>
      </c>
      <c r="Q1" s="1" t="s">
        <v>19</v>
      </c>
      <c r="R1" s="1" t="s">
        <v>5</v>
      </c>
      <c r="S1" s="1" t="s">
        <v>20</v>
      </c>
      <c r="T1" s="1" t="s">
        <v>21</v>
      </c>
      <c r="U1" s="1" t="s">
        <v>22</v>
      </c>
      <c r="V1" s="1" t="s">
        <v>23</v>
      </c>
      <c r="W1" s="1" t="s">
        <v>24</v>
      </c>
      <c r="X1" s="1" t="s">
        <v>25</v>
      </c>
    </row>
    <row r="2" spans="1:24" x14ac:dyDescent="0.2">
      <c r="A2" s="4" t="s">
        <v>42</v>
      </c>
      <c r="B2" s="4" t="s">
        <v>43</v>
      </c>
      <c r="C2" s="4" t="s">
        <v>26</v>
      </c>
      <c r="D2" s="4" t="s">
        <v>54</v>
      </c>
      <c r="E2" s="4" t="s">
        <v>55</v>
      </c>
      <c r="F2" s="4">
        <v>5</v>
      </c>
      <c r="G2" s="5">
        <v>23.53</v>
      </c>
      <c r="H2" s="6">
        <v>0.52288888888888896</v>
      </c>
      <c r="I2" s="4" t="s">
        <v>56</v>
      </c>
      <c r="J2" s="4">
        <v>77</v>
      </c>
      <c r="K2" s="5">
        <v>0</v>
      </c>
      <c r="L2" s="5">
        <v>25</v>
      </c>
      <c r="M2" s="5">
        <v>2.7</v>
      </c>
      <c r="N2" s="5">
        <v>25</v>
      </c>
      <c r="O2" s="5">
        <v>4.3499999999999996</v>
      </c>
      <c r="P2" s="5">
        <f>G2-M2-K2</f>
        <v>20.830000000000002</v>
      </c>
      <c r="Q2" s="5">
        <f>N2-O2</f>
        <v>20.65</v>
      </c>
      <c r="R2" s="5">
        <v>296</v>
      </c>
      <c r="S2" s="3">
        <f>P2/R2-1</f>
        <v>-0.92962837837837842</v>
      </c>
      <c r="T2" s="3">
        <f>Q2/R2-1</f>
        <v>-0.93023648648648649</v>
      </c>
      <c r="U2" s="3">
        <f t="shared" ref="U2:U11" si="0">(L2-P2)/P2</f>
        <v>0.20019203072491587</v>
      </c>
      <c r="V2" s="3">
        <f t="shared" ref="V2:V11" si="1">(N2-Q2)/Q2</f>
        <v>0.21065375302663447</v>
      </c>
      <c r="W2" s="3">
        <f t="shared" ref="W2:W11" si="2">(1+U2)^(365/J2)-1</f>
        <v>1.3750299256765897</v>
      </c>
      <c r="X2" s="3">
        <f t="shared" ref="X2:X11" si="3">(1+V2)^(365/J2)-1</f>
        <v>1.4747773885747213</v>
      </c>
    </row>
    <row r="3" spans="1:24" x14ac:dyDescent="0.2">
      <c r="A3" s="4" t="s">
        <v>27</v>
      </c>
      <c r="B3" s="4" t="s">
        <v>30</v>
      </c>
      <c r="C3" s="4" t="s">
        <v>26</v>
      </c>
      <c r="D3" s="4" t="s">
        <v>6</v>
      </c>
      <c r="E3" s="4" t="s">
        <v>7</v>
      </c>
      <c r="F3" s="4">
        <v>5</v>
      </c>
      <c r="G3" s="5">
        <v>268.02999999999997</v>
      </c>
      <c r="H3" s="6">
        <v>0.62332558139534877</v>
      </c>
      <c r="I3" s="4" t="s">
        <v>56</v>
      </c>
      <c r="J3" s="4">
        <v>77</v>
      </c>
      <c r="K3" s="5">
        <v>0</v>
      </c>
      <c r="L3" s="5">
        <v>270</v>
      </c>
      <c r="M3" s="5">
        <v>17.3</v>
      </c>
      <c r="N3" s="5">
        <v>270</v>
      </c>
      <c r="O3" s="5">
        <v>17.100000000000001</v>
      </c>
      <c r="P3" s="5">
        <f t="shared" ref="P3:P11" si="4">G3-M3-K3</f>
        <v>250.72999999999996</v>
      </c>
      <c r="Q3" s="5">
        <f t="shared" ref="Q3:Q11" si="5">N3-O3</f>
        <v>252.9</v>
      </c>
      <c r="R3" s="5">
        <v>155.19999999999999</v>
      </c>
      <c r="S3" s="3">
        <f t="shared" ref="S3:S11" si="6">P3/R3-1</f>
        <v>0.61552835051546384</v>
      </c>
      <c r="T3" s="3">
        <f t="shared" ref="T3:T11" si="7">Q3/R3-1</f>
        <v>0.62951030927835072</v>
      </c>
      <c r="U3" s="3">
        <f t="shared" si="0"/>
        <v>7.6855581701431988E-2</v>
      </c>
      <c r="V3" s="3">
        <f t="shared" si="1"/>
        <v>6.76156583629893E-2</v>
      </c>
      <c r="W3" s="3">
        <f t="shared" si="2"/>
        <v>0.4204787118847384</v>
      </c>
      <c r="X3" s="3">
        <f t="shared" si="3"/>
        <v>0.36362254074244227</v>
      </c>
    </row>
    <row r="4" spans="1:24" x14ac:dyDescent="0.2">
      <c r="A4" s="4" t="s">
        <v>28</v>
      </c>
      <c r="B4" s="4" t="s">
        <v>31</v>
      </c>
      <c r="C4" s="4" t="s">
        <v>34</v>
      </c>
      <c r="D4" s="4" t="s">
        <v>6</v>
      </c>
      <c r="E4" s="4" t="s">
        <v>7</v>
      </c>
      <c r="F4" s="4">
        <v>5</v>
      </c>
      <c r="G4" s="5">
        <v>149.93</v>
      </c>
      <c r="H4" s="6">
        <v>0.77283505154639176</v>
      </c>
      <c r="I4" s="4" t="s">
        <v>57</v>
      </c>
      <c r="J4" s="4">
        <v>105</v>
      </c>
      <c r="K4" s="5">
        <v>1</v>
      </c>
      <c r="L4" s="5">
        <v>150</v>
      </c>
      <c r="M4" s="5">
        <v>4.8499999999999996</v>
      </c>
      <c r="N4" s="5">
        <v>150</v>
      </c>
      <c r="O4" s="5">
        <v>5.55</v>
      </c>
      <c r="P4" s="5">
        <f t="shared" si="4"/>
        <v>144.08000000000001</v>
      </c>
      <c r="Q4" s="5">
        <f t="shared" si="5"/>
        <v>144.44999999999999</v>
      </c>
      <c r="R4" s="5">
        <v>280</v>
      </c>
      <c r="S4" s="3">
        <f t="shared" si="6"/>
        <v>-0.48542857142857143</v>
      </c>
      <c r="T4" s="3">
        <f t="shared" si="7"/>
        <v>-0.48410714285714285</v>
      </c>
      <c r="U4" s="3">
        <f t="shared" si="0"/>
        <v>4.1088284286507404E-2</v>
      </c>
      <c r="V4" s="3">
        <f t="shared" si="1"/>
        <v>3.8421599169262799E-2</v>
      </c>
      <c r="W4" s="3">
        <f t="shared" si="2"/>
        <v>0.15024429228536329</v>
      </c>
      <c r="X4" s="3">
        <f t="shared" si="3"/>
        <v>0.14003489505996325</v>
      </c>
    </row>
    <row r="5" spans="1:24" x14ac:dyDescent="0.2">
      <c r="A5" s="4" t="s">
        <v>29</v>
      </c>
      <c r="B5" s="4" t="s">
        <v>32</v>
      </c>
      <c r="C5" s="4" t="s">
        <v>34</v>
      </c>
      <c r="D5" s="4" t="s">
        <v>8</v>
      </c>
      <c r="E5" s="4" t="s">
        <v>7</v>
      </c>
      <c r="F5" s="4">
        <v>5</v>
      </c>
      <c r="G5" s="5">
        <v>260.32</v>
      </c>
      <c r="H5" s="6">
        <v>0.70356756756756755</v>
      </c>
      <c r="I5" s="4" t="s">
        <v>56</v>
      </c>
      <c r="J5" s="4">
        <v>77</v>
      </c>
      <c r="K5" s="5">
        <v>0</v>
      </c>
      <c r="L5" s="5">
        <v>265</v>
      </c>
      <c r="M5" s="5">
        <v>15.5</v>
      </c>
      <c r="N5" s="5">
        <v>265</v>
      </c>
      <c r="O5" s="5">
        <v>20.05</v>
      </c>
      <c r="P5" s="5">
        <f t="shared" si="4"/>
        <v>244.82</v>
      </c>
      <c r="Q5" s="5">
        <f t="shared" si="5"/>
        <v>244.95</v>
      </c>
      <c r="R5" s="5">
        <v>70</v>
      </c>
      <c r="S5" s="3">
        <f t="shared" si="6"/>
        <v>2.4974285714285713</v>
      </c>
      <c r="T5" s="3">
        <f t="shared" si="7"/>
        <v>2.4992857142857141</v>
      </c>
      <c r="U5" s="3">
        <f t="shared" si="0"/>
        <v>8.2427906216812383E-2</v>
      </c>
      <c r="V5" s="3">
        <f t="shared" si="1"/>
        <v>8.1853439477444431E-2</v>
      </c>
      <c r="W5" s="3">
        <f t="shared" si="2"/>
        <v>0.45566051411286757</v>
      </c>
      <c r="X5" s="3">
        <f t="shared" si="3"/>
        <v>0.45200206431359136</v>
      </c>
    </row>
    <row r="6" spans="1:24" x14ac:dyDescent="0.2">
      <c r="A6" s="4" t="s">
        <v>44</v>
      </c>
      <c r="B6" s="4" t="s">
        <v>45</v>
      </c>
      <c r="C6" s="4" t="s">
        <v>34</v>
      </c>
      <c r="D6" s="4" t="s">
        <v>8</v>
      </c>
      <c r="E6" s="4" t="s">
        <v>55</v>
      </c>
      <c r="F6" s="4">
        <v>5</v>
      </c>
      <c r="G6" s="5">
        <v>82.48</v>
      </c>
      <c r="H6" s="6">
        <v>0.62484848484848488</v>
      </c>
      <c r="I6" s="4" t="s">
        <v>57</v>
      </c>
      <c r="J6" s="4">
        <v>105</v>
      </c>
      <c r="K6" s="5">
        <v>0</v>
      </c>
      <c r="L6" s="5">
        <v>85</v>
      </c>
      <c r="M6" s="5">
        <v>8.4</v>
      </c>
      <c r="N6" s="5">
        <v>85</v>
      </c>
      <c r="O6" s="5">
        <v>10.65</v>
      </c>
      <c r="P6" s="5">
        <f t="shared" si="4"/>
        <v>74.08</v>
      </c>
      <c r="Q6" s="5">
        <f t="shared" si="5"/>
        <v>74.349999999999994</v>
      </c>
      <c r="R6" s="5">
        <v>89.6</v>
      </c>
      <c r="S6" s="3">
        <f t="shared" si="6"/>
        <v>-0.17321428571428565</v>
      </c>
      <c r="T6" s="3">
        <f t="shared" si="7"/>
        <v>-0.1702008928571429</v>
      </c>
      <c r="U6" s="3">
        <f t="shared" si="0"/>
        <v>0.14740820734341256</v>
      </c>
      <c r="V6" s="3">
        <f t="shared" si="1"/>
        <v>0.14324142568930742</v>
      </c>
      <c r="W6" s="3">
        <f t="shared" si="2"/>
        <v>0.61283884992696991</v>
      </c>
      <c r="X6" s="3">
        <f t="shared" si="3"/>
        <v>0.59257024777805567</v>
      </c>
    </row>
    <row r="7" spans="1:24" x14ac:dyDescent="0.2">
      <c r="A7" s="4" t="s">
        <v>35</v>
      </c>
      <c r="B7" s="4" t="s">
        <v>36</v>
      </c>
      <c r="C7" s="4" t="s">
        <v>37</v>
      </c>
      <c r="D7" s="4" t="s">
        <v>8</v>
      </c>
      <c r="E7" s="4" t="s">
        <v>7</v>
      </c>
      <c r="F7" s="4">
        <v>5</v>
      </c>
      <c r="G7" s="5">
        <v>68.69</v>
      </c>
      <c r="H7" s="6">
        <v>0.68689999999999996</v>
      </c>
      <c r="I7" s="4" t="s">
        <v>56</v>
      </c>
      <c r="J7" s="4">
        <v>77</v>
      </c>
      <c r="K7" s="5">
        <v>0</v>
      </c>
      <c r="L7" s="5">
        <v>70</v>
      </c>
      <c r="M7" s="5">
        <v>2.62</v>
      </c>
      <c r="N7" s="5">
        <v>70</v>
      </c>
      <c r="O7" s="5">
        <v>3.92</v>
      </c>
      <c r="P7" s="5">
        <f t="shared" si="4"/>
        <v>66.069999999999993</v>
      </c>
      <c r="Q7" s="5">
        <f t="shared" si="5"/>
        <v>66.08</v>
      </c>
      <c r="R7" s="5">
        <v>155.4</v>
      </c>
      <c r="S7" s="3">
        <f t="shared" si="6"/>
        <v>-0.57483912483912492</v>
      </c>
      <c r="T7" s="3">
        <f t="shared" si="7"/>
        <v>-0.57477477477477479</v>
      </c>
      <c r="U7" s="3">
        <f t="shared" si="0"/>
        <v>5.948236718631765E-2</v>
      </c>
      <c r="V7" s="3">
        <f t="shared" si="1"/>
        <v>5.9322033898305114E-2</v>
      </c>
      <c r="W7" s="3">
        <f t="shared" si="2"/>
        <v>0.31507588262950148</v>
      </c>
      <c r="X7" s="3">
        <f t="shared" si="3"/>
        <v>0.31413277771458459</v>
      </c>
    </row>
    <row r="8" spans="1:24" x14ac:dyDescent="0.2">
      <c r="A8" s="4" t="s">
        <v>46</v>
      </c>
      <c r="B8" s="4" t="s">
        <v>47</v>
      </c>
      <c r="C8" s="4" t="s">
        <v>48</v>
      </c>
      <c r="D8" s="4" t="s">
        <v>8</v>
      </c>
      <c r="E8" s="4" t="s">
        <v>55</v>
      </c>
      <c r="F8" s="4">
        <v>5</v>
      </c>
      <c r="G8" s="5">
        <v>29.4</v>
      </c>
      <c r="H8" s="6">
        <v>0.68372093023255809</v>
      </c>
      <c r="I8" s="4" t="s">
        <v>56</v>
      </c>
      <c r="J8" s="4">
        <v>77</v>
      </c>
      <c r="K8" s="5">
        <v>0.23</v>
      </c>
      <c r="L8" s="5">
        <v>30</v>
      </c>
      <c r="M8" s="5">
        <v>1.32</v>
      </c>
      <c r="N8" s="5">
        <v>30</v>
      </c>
      <c r="O8" s="5">
        <v>2.12</v>
      </c>
      <c r="P8" s="5">
        <f t="shared" si="4"/>
        <v>27.849999999999998</v>
      </c>
      <c r="Q8" s="5">
        <f t="shared" si="5"/>
        <v>27.88</v>
      </c>
      <c r="R8" s="5">
        <v>50.4</v>
      </c>
      <c r="S8" s="3">
        <f t="shared" si="6"/>
        <v>-0.447420634920635</v>
      </c>
      <c r="T8" s="3">
        <f t="shared" si="7"/>
        <v>-0.44682539682539679</v>
      </c>
      <c r="U8" s="3">
        <f t="shared" si="0"/>
        <v>7.7199281867145503E-2</v>
      </c>
      <c r="V8" s="3">
        <f t="shared" si="1"/>
        <v>7.6040172166427583E-2</v>
      </c>
      <c r="W8" s="3">
        <f t="shared" si="2"/>
        <v>0.42262910752524774</v>
      </c>
      <c r="X8" s="3">
        <f t="shared" si="3"/>
        <v>0.41538727714061707</v>
      </c>
    </row>
    <row r="9" spans="1:24" x14ac:dyDescent="0.2">
      <c r="A9" s="4" t="s">
        <v>38</v>
      </c>
      <c r="B9" s="4" t="s">
        <v>39</v>
      </c>
      <c r="C9" s="4" t="s">
        <v>26</v>
      </c>
      <c r="D9" s="4" t="s">
        <v>6</v>
      </c>
      <c r="E9" s="4" t="s">
        <v>7</v>
      </c>
      <c r="F9" s="4">
        <v>5</v>
      </c>
      <c r="G9" s="5">
        <v>72.44</v>
      </c>
      <c r="H9" s="6">
        <v>0.78739130434782612</v>
      </c>
      <c r="I9" s="4" t="s">
        <v>57</v>
      </c>
      <c r="J9" s="4">
        <v>105</v>
      </c>
      <c r="K9" s="5">
        <v>0</v>
      </c>
      <c r="L9" s="5">
        <v>72.5</v>
      </c>
      <c r="M9" s="5">
        <v>3</v>
      </c>
      <c r="N9" s="5">
        <v>72.5</v>
      </c>
      <c r="O9" s="5">
        <v>2.65</v>
      </c>
      <c r="P9" s="5">
        <f t="shared" si="4"/>
        <v>69.44</v>
      </c>
      <c r="Q9" s="5">
        <f t="shared" si="5"/>
        <v>69.849999999999994</v>
      </c>
      <c r="R9" s="5">
        <v>91</v>
      </c>
      <c r="S9" s="3">
        <f t="shared" si="6"/>
        <v>-0.2369230769230769</v>
      </c>
      <c r="T9" s="3">
        <f t="shared" si="7"/>
        <v>-0.23241758241758248</v>
      </c>
      <c r="U9" s="3">
        <f t="shared" si="0"/>
        <v>4.4066820276497727E-2</v>
      </c>
      <c r="V9" s="3">
        <f t="shared" si="1"/>
        <v>3.7938439513242744E-2</v>
      </c>
      <c r="W9" s="3">
        <f t="shared" si="2"/>
        <v>0.16172442028819112</v>
      </c>
      <c r="X9" s="3">
        <f t="shared" si="3"/>
        <v>0.13819205152103042</v>
      </c>
    </row>
    <row r="10" spans="1:24" x14ac:dyDescent="0.2">
      <c r="A10" s="4" t="s">
        <v>40</v>
      </c>
      <c r="B10" s="4" t="s">
        <v>41</v>
      </c>
      <c r="C10" s="4" t="s">
        <v>26</v>
      </c>
      <c r="D10" s="4" t="s">
        <v>6</v>
      </c>
      <c r="E10" s="4" t="s">
        <v>7</v>
      </c>
      <c r="F10" s="4">
        <v>5</v>
      </c>
      <c r="G10" s="5">
        <v>29.64</v>
      </c>
      <c r="H10" s="6">
        <v>0.78</v>
      </c>
      <c r="I10" s="4" t="s">
        <v>57</v>
      </c>
      <c r="J10" s="4">
        <v>105</v>
      </c>
      <c r="K10" s="5">
        <v>0.3</v>
      </c>
      <c r="L10" s="5">
        <v>30</v>
      </c>
      <c r="M10" s="5">
        <v>0.83</v>
      </c>
      <c r="N10" s="5">
        <v>30</v>
      </c>
      <c r="O10" s="5">
        <v>1.44</v>
      </c>
      <c r="P10" s="5">
        <f t="shared" si="4"/>
        <v>28.51</v>
      </c>
      <c r="Q10" s="5">
        <f t="shared" si="5"/>
        <v>28.56</v>
      </c>
      <c r="R10" s="5">
        <v>73.599999999999994</v>
      </c>
      <c r="S10" s="3">
        <f t="shared" si="6"/>
        <v>-0.61263586956521732</v>
      </c>
      <c r="T10" s="3">
        <f t="shared" si="7"/>
        <v>-0.6119565217391304</v>
      </c>
      <c r="U10" s="3">
        <f t="shared" si="0"/>
        <v>5.2262364082777915E-2</v>
      </c>
      <c r="V10" s="3">
        <f t="shared" si="1"/>
        <v>5.0420168067226941E-2</v>
      </c>
      <c r="W10" s="3">
        <f t="shared" si="2"/>
        <v>0.19373346262819613</v>
      </c>
      <c r="X10" s="3">
        <f t="shared" si="3"/>
        <v>0.18648441125289228</v>
      </c>
    </row>
    <row r="11" spans="1:24" x14ac:dyDescent="0.2">
      <c r="A11" s="4" t="s">
        <v>49</v>
      </c>
      <c r="B11" s="4" t="s">
        <v>50</v>
      </c>
      <c r="C11" s="4" t="s">
        <v>51</v>
      </c>
      <c r="D11" s="4" t="s">
        <v>8</v>
      </c>
      <c r="E11" s="4" t="s">
        <v>55</v>
      </c>
      <c r="F11" s="4">
        <v>5</v>
      </c>
      <c r="G11" s="5">
        <v>96.26</v>
      </c>
      <c r="H11" s="6">
        <v>0.64173333333333338</v>
      </c>
      <c r="I11" s="4" t="s">
        <v>57</v>
      </c>
      <c r="J11" s="4">
        <v>105</v>
      </c>
      <c r="K11" s="5">
        <v>0.5</v>
      </c>
      <c r="L11" s="5">
        <v>95</v>
      </c>
      <c r="M11" s="5">
        <v>6.7</v>
      </c>
      <c r="N11" s="5">
        <v>95</v>
      </c>
      <c r="O11" s="5">
        <v>5.6</v>
      </c>
      <c r="P11" s="5">
        <f t="shared" si="4"/>
        <v>89.06</v>
      </c>
      <c r="Q11" s="5">
        <f t="shared" si="5"/>
        <v>89.4</v>
      </c>
      <c r="R11" s="5">
        <v>30.4</v>
      </c>
      <c r="S11" s="3">
        <f t="shared" si="6"/>
        <v>1.929605263157895</v>
      </c>
      <c r="T11" s="3">
        <f t="shared" si="7"/>
        <v>1.9407894736842111</v>
      </c>
      <c r="U11" s="3">
        <f t="shared" si="0"/>
        <v>6.6696609027621798E-2</v>
      </c>
      <c r="V11" s="3">
        <f t="shared" si="1"/>
        <v>6.2639821029082707E-2</v>
      </c>
      <c r="W11" s="3">
        <f t="shared" si="2"/>
        <v>0.2516288351426661</v>
      </c>
      <c r="X11" s="3">
        <f t="shared" si="3"/>
        <v>0.23515955560758739</v>
      </c>
    </row>
    <row r="12" spans="1:24" x14ac:dyDescent="0.2">
      <c r="A12" s="4" t="s">
        <v>52</v>
      </c>
      <c r="B12" s="4" t="s">
        <v>53</v>
      </c>
      <c r="C12" s="4" t="s">
        <v>34</v>
      </c>
      <c r="D12" s="4" t="s">
        <v>54</v>
      </c>
      <c r="E12" s="4" t="s">
        <v>55</v>
      </c>
      <c r="F12" s="4">
        <v>5</v>
      </c>
      <c r="G12" s="5">
        <v>79.489999999999995</v>
      </c>
      <c r="H12" s="6">
        <v>0.58448529411764705</v>
      </c>
      <c r="I12" s="4" t="s">
        <v>57</v>
      </c>
      <c r="J12" s="4">
        <v>105</v>
      </c>
      <c r="K12" s="5">
        <v>0</v>
      </c>
      <c r="L12" s="5">
        <v>80</v>
      </c>
      <c r="M12" s="5">
        <v>8</v>
      </c>
      <c r="N12" s="5">
        <v>80</v>
      </c>
      <c r="O12" s="5">
        <v>7.5</v>
      </c>
      <c r="P12" s="5">
        <f t="shared" ref="P12" si="8">G12-M12-K12</f>
        <v>71.489999999999995</v>
      </c>
      <c r="Q12" s="5">
        <f t="shared" ref="Q12" si="9">N12-O12</f>
        <v>72.5</v>
      </c>
      <c r="R12" s="5">
        <v>73.8</v>
      </c>
      <c r="S12" s="3">
        <f t="shared" ref="S12" si="10">P12/R12-1</f>
        <v>-3.1300813008130146E-2</v>
      </c>
      <c r="T12" s="3">
        <f t="shared" ref="T12" si="11">Q12/R12-1</f>
        <v>-1.7615176151761447E-2</v>
      </c>
      <c r="U12" s="3">
        <f t="shared" ref="U12" si="12">(L12-P12)/P12</f>
        <v>0.11903762764022949</v>
      </c>
      <c r="V12" s="3">
        <f t="shared" ref="V12" si="13">(N12-Q12)/Q12</f>
        <v>0.10344827586206896</v>
      </c>
      <c r="W12" s="3">
        <f t="shared" ref="W12" si="14">(1+U12)^(365/J12)-1</f>
        <v>0.47840507918096176</v>
      </c>
      <c r="X12" s="3">
        <f t="shared" ref="X12" si="15">(1+V12)^(365/J12)-1</f>
        <v>0.40803687016386547</v>
      </c>
    </row>
  </sheetData>
  <phoneticPr fontId="5" type="noConversion"/>
  <pageMargins left="0.75" right="0.75" top="1" bottom="1" header="0.5" footer="0.5"/>
  <pageSetup scale="75" orientation="landscape" r:id="rId1"/>
  <headerFooter alignWithMargins="0">
    <oddHeader>&amp;L&amp;G&amp;R&amp;16Covered Call Corner</oddHeader>
    <oddFooter>&amp;LPrices during trading on 02-26-2016&amp;CContact: erik@intelligentoptioninvestor.com&amp;RPage &amp;P of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showGridLines="0" workbookViewId="0">
      <selection activeCell="U8" sqref="U8"/>
    </sheetView>
  </sheetViews>
  <sheetFormatPr defaultRowHeight="15" x14ac:dyDescent="0.25"/>
  <cols>
    <col min="1" max="16384" width="9.140625" style="7"/>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2016-03-31</vt:lpstr>
      <vt:lpstr>Disclaimer</vt:lpstr>
      <vt:lpstr>'Covered Call Corner 2016-03-31'!Print_Titles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2016-02-26T16:19:48Z</cp:lastPrinted>
  <dcterms:created xsi:type="dcterms:W3CDTF">2011-04-30T02:50:01Z</dcterms:created>
  <dcterms:modified xsi:type="dcterms:W3CDTF">2016-04-01T12:46:55Z</dcterms:modified>
</cp:coreProperties>
</file>